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ši" sheetId="1" r:id="rId1"/>
    <sheet name="dívky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Q108" i="2" l="1"/>
  <c r="M108" i="2"/>
  <c r="K108" i="2"/>
  <c r="I108" i="2"/>
  <c r="G108" i="2"/>
  <c r="E108" i="2"/>
  <c r="R108" i="2" s="1"/>
  <c r="A108" i="2" s="1"/>
  <c r="Q107" i="2"/>
  <c r="M107" i="2"/>
  <c r="K107" i="2"/>
  <c r="I107" i="2"/>
  <c r="G107" i="2"/>
  <c r="E107" i="2"/>
  <c r="R107" i="2" s="1"/>
  <c r="A107" i="2" s="1"/>
  <c r="Q106" i="2"/>
  <c r="M106" i="2"/>
  <c r="K106" i="2"/>
  <c r="I106" i="2"/>
  <c r="G106" i="2"/>
  <c r="E106" i="2"/>
  <c r="R106" i="2" s="1"/>
  <c r="A106" i="2" s="1"/>
  <c r="Q105" i="2"/>
  <c r="M105" i="2"/>
  <c r="K105" i="2"/>
  <c r="I105" i="2"/>
  <c r="G105" i="2"/>
  <c r="E105" i="2"/>
  <c r="R105" i="2" s="1"/>
  <c r="A105" i="2" s="1"/>
  <c r="Q104" i="2"/>
  <c r="M104" i="2"/>
  <c r="K104" i="2"/>
  <c r="I104" i="2"/>
  <c r="G104" i="2"/>
  <c r="E104" i="2"/>
  <c r="R104" i="2" s="1"/>
  <c r="Q99" i="2"/>
  <c r="M99" i="2"/>
  <c r="K99" i="2"/>
  <c r="I99" i="2"/>
  <c r="G99" i="2"/>
  <c r="E99" i="2"/>
  <c r="R99" i="2" s="1"/>
  <c r="A99" i="2" s="1"/>
  <c r="Q98" i="2"/>
  <c r="M98" i="2"/>
  <c r="K98" i="2"/>
  <c r="I98" i="2"/>
  <c r="G98" i="2"/>
  <c r="E98" i="2"/>
  <c r="R98" i="2" s="1"/>
  <c r="A98" i="2" s="1"/>
  <c r="Q97" i="2"/>
  <c r="M97" i="2"/>
  <c r="K97" i="2"/>
  <c r="I97" i="2"/>
  <c r="G97" i="2"/>
  <c r="E97" i="2"/>
  <c r="R97" i="2" s="1"/>
  <c r="A97" i="2" s="1"/>
  <c r="Q96" i="2"/>
  <c r="M96" i="2"/>
  <c r="K96" i="2"/>
  <c r="I96" i="2"/>
  <c r="G96" i="2"/>
  <c r="E96" i="2"/>
  <c r="R96" i="2" s="1"/>
  <c r="A96" i="2" s="1"/>
  <c r="Q95" i="2"/>
  <c r="M95" i="2"/>
  <c r="K95" i="2"/>
  <c r="I95" i="2"/>
  <c r="G95" i="2"/>
  <c r="E95" i="2"/>
  <c r="R95" i="2" s="1"/>
  <c r="Q90" i="2"/>
  <c r="M90" i="2"/>
  <c r="K90" i="2"/>
  <c r="I90" i="2"/>
  <c r="G90" i="2"/>
  <c r="E90" i="2"/>
  <c r="R90" i="2" s="1"/>
  <c r="A90" i="2" s="1"/>
  <c r="Q89" i="2"/>
  <c r="M89" i="2"/>
  <c r="K89" i="2"/>
  <c r="I89" i="2"/>
  <c r="G89" i="2"/>
  <c r="E89" i="2"/>
  <c r="R89" i="2" s="1"/>
  <c r="A89" i="2" s="1"/>
  <c r="Q88" i="2"/>
  <c r="M88" i="2"/>
  <c r="K88" i="2"/>
  <c r="I88" i="2"/>
  <c r="G88" i="2"/>
  <c r="E88" i="2"/>
  <c r="R88" i="2" s="1"/>
  <c r="A88" i="2" s="1"/>
  <c r="Q87" i="2"/>
  <c r="M87" i="2"/>
  <c r="K87" i="2"/>
  <c r="I87" i="2"/>
  <c r="G87" i="2"/>
  <c r="E87" i="2"/>
  <c r="R87" i="2" s="1"/>
  <c r="A87" i="2" s="1"/>
  <c r="Q86" i="2"/>
  <c r="M86" i="2"/>
  <c r="K86" i="2"/>
  <c r="I86" i="2"/>
  <c r="G86" i="2"/>
  <c r="E86" i="2"/>
  <c r="R86" i="2" s="1"/>
  <c r="Q81" i="2"/>
  <c r="M81" i="2"/>
  <c r="K81" i="2"/>
  <c r="I81" i="2"/>
  <c r="G81" i="2"/>
  <c r="E81" i="2"/>
  <c r="R81" i="2" s="1"/>
  <c r="A81" i="2" s="1"/>
  <c r="Q80" i="2"/>
  <c r="M80" i="2"/>
  <c r="K80" i="2"/>
  <c r="I80" i="2"/>
  <c r="G80" i="2"/>
  <c r="E80" i="2"/>
  <c r="R80" i="2" s="1"/>
  <c r="A80" i="2" s="1"/>
  <c r="Q79" i="2"/>
  <c r="M79" i="2"/>
  <c r="K79" i="2"/>
  <c r="I79" i="2"/>
  <c r="G79" i="2"/>
  <c r="E79" i="2"/>
  <c r="R79" i="2" s="1"/>
  <c r="A79" i="2" s="1"/>
  <c r="Q78" i="2"/>
  <c r="M78" i="2"/>
  <c r="K78" i="2"/>
  <c r="I78" i="2"/>
  <c r="G78" i="2"/>
  <c r="E78" i="2"/>
  <c r="R78" i="2" s="1"/>
  <c r="A78" i="2" s="1"/>
  <c r="Q77" i="2"/>
  <c r="M77" i="2"/>
  <c r="K77" i="2"/>
  <c r="I77" i="2"/>
  <c r="G77" i="2"/>
  <c r="E77" i="2"/>
  <c r="R77" i="2" s="1"/>
  <c r="Q72" i="2"/>
  <c r="M72" i="2"/>
  <c r="K72" i="2"/>
  <c r="I72" i="2"/>
  <c r="G72" i="2"/>
  <c r="E72" i="2"/>
  <c r="R72" i="2" s="1"/>
  <c r="A72" i="2" s="1"/>
  <c r="Q71" i="2"/>
  <c r="M71" i="2"/>
  <c r="K71" i="2"/>
  <c r="I71" i="2"/>
  <c r="G71" i="2"/>
  <c r="E71" i="2"/>
  <c r="R71" i="2" s="1"/>
  <c r="A71" i="2" s="1"/>
  <c r="Q70" i="2"/>
  <c r="M70" i="2"/>
  <c r="K70" i="2"/>
  <c r="I70" i="2"/>
  <c r="G70" i="2"/>
  <c r="E70" i="2"/>
  <c r="R70" i="2" s="1"/>
  <c r="A70" i="2" s="1"/>
  <c r="Q69" i="2"/>
  <c r="M69" i="2"/>
  <c r="K69" i="2"/>
  <c r="I69" i="2"/>
  <c r="G69" i="2"/>
  <c r="E69" i="2"/>
  <c r="R69" i="2" s="1"/>
  <c r="A69" i="2" s="1"/>
  <c r="Q68" i="2"/>
  <c r="M68" i="2"/>
  <c r="K68" i="2"/>
  <c r="I68" i="2"/>
  <c r="G68" i="2"/>
  <c r="E68" i="2"/>
  <c r="R68" i="2" s="1"/>
  <c r="Q63" i="2"/>
  <c r="M63" i="2"/>
  <c r="K63" i="2"/>
  <c r="I63" i="2"/>
  <c r="G63" i="2"/>
  <c r="E63" i="2"/>
  <c r="R63" i="2" s="1"/>
  <c r="A63" i="2" s="1"/>
  <c r="Q62" i="2"/>
  <c r="M62" i="2"/>
  <c r="K62" i="2"/>
  <c r="I62" i="2"/>
  <c r="G62" i="2"/>
  <c r="E62" i="2"/>
  <c r="R62" i="2" s="1"/>
  <c r="A62" i="2" s="1"/>
  <c r="Q61" i="2"/>
  <c r="M61" i="2"/>
  <c r="K61" i="2"/>
  <c r="I61" i="2"/>
  <c r="G61" i="2"/>
  <c r="E61" i="2"/>
  <c r="R61" i="2" s="1"/>
  <c r="A61" i="2" s="1"/>
  <c r="Q60" i="2"/>
  <c r="M60" i="2"/>
  <c r="K60" i="2"/>
  <c r="I60" i="2"/>
  <c r="G60" i="2"/>
  <c r="E60" i="2"/>
  <c r="R60" i="2" s="1"/>
  <c r="A60" i="2" s="1"/>
  <c r="Q59" i="2"/>
  <c r="M59" i="2"/>
  <c r="K59" i="2"/>
  <c r="I59" i="2"/>
  <c r="G59" i="2"/>
  <c r="E59" i="2"/>
  <c r="R59" i="2" s="1"/>
  <c r="Q54" i="2"/>
  <c r="M54" i="2"/>
  <c r="K54" i="2"/>
  <c r="I54" i="2"/>
  <c r="G54" i="2"/>
  <c r="E54" i="2"/>
  <c r="R54" i="2" s="1"/>
  <c r="A54" i="2" s="1"/>
  <c r="Q53" i="2"/>
  <c r="M53" i="2"/>
  <c r="K53" i="2"/>
  <c r="I53" i="2"/>
  <c r="G53" i="2"/>
  <c r="E53" i="2"/>
  <c r="R53" i="2" s="1"/>
  <c r="A53" i="2" s="1"/>
  <c r="Q52" i="2"/>
  <c r="M52" i="2"/>
  <c r="K52" i="2"/>
  <c r="I52" i="2"/>
  <c r="G52" i="2"/>
  <c r="E52" i="2"/>
  <c r="R52" i="2" s="1"/>
  <c r="A52" i="2" s="1"/>
  <c r="Q51" i="2"/>
  <c r="M51" i="2"/>
  <c r="K51" i="2"/>
  <c r="I51" i="2"/>
  <c r="G51" i="2"/>
  <c r="E51" i="2"/>
  <c r="R51" i="2" s="1"/>
  <c r="A51" i="2" s="1"/>
  <c r="Q50" i="2"/>
  <c r="M50" i="2"/>
  <c r="K50" i="2"/>
  <c r="I50" i="2"/>
  <c r="G50" i="2"/>
  <c r="E50" i="2"/>
  <c r="R50" i="2" s="1"/>
  <c r="Q45" i="2"/>
  <c r="M45" i="2"/>
  <c r="K45" i="2"/>
  <c r="I45" i="2"/>
  <c r="G45" i="2"/>
  <c r="E45" i="2"/>
  <c r="R45" i="2" s="1"/>
  <c r="Q44" i="2"/>
  <c r="M44" i="2"/>
  <c r="K44" i="2"/>
  <c r="I44" i="2"/>
  <c r="G44" i="2"/>
  <c r="E44" i="2"/>
  <c r="R44" i="2" s="1"/>
  <c r="Q43" i="2"/>
  <c r="M43" i="2"/>
  <c r="K43" i="2"/>
  <c r="I43" i="2"/>
  <c r="G43" i="2"/>
  <c r="E43" i="2"/>
  <c r="R43" i="2" s="1"/>
  <c r="Q42" i="2"/>
  <c r="M42" i="2"/>
  <c r="K42" i="2"/>
  <c r="I42" i="2"/>
  <c r="G42" i="2"/>
  <c r="E42" i="2"/>
  <c r="R42" i="2" s="1"/>
  <c r="Q41" i="2"/>
  <c r="M41" i="2"/>
  <c r="K41" i="2"/>
  <c r="I41" i="2"/>
  <c r="G41" i="2"/>
  <c r="E41" i="2"/>
  <c r="R41" i="2" s="1"/>
  <c r="Q36" i="2"/>
  <c r="M36" i="2"/>
  <c r="K36" i="2"/>
  <c r="I36" i="2"/>
  <c r="G36" i="2"/>
  <c r="E36" i="2"/>
  <c r="R36" i="2" s="1"/>
  <c r="Q35" i="2"/>
  <c r="M35" i="2"/>
  <c r="K35" i="2"/>
  <c r="I35" i="2"/>
  <c r="G35" i="2"/>
  <c r="E35" i="2"/>
  <c r="R35" i="2" s="1"/>
  <c r="Q34" i="2"/>
  <c r="M34" i="2"/>
  <c r="K34" i="2"/>
  <c r="I34" i="2"/>
  <c r="G34" i="2"/>
  <c r="E34" i="2"/>
  <c r="R34" i="2" s="1"/>
  <c r="Q33" i="2"/>
  <c r="M33" i="2"/>
  <c r="K33" i="2"/>
  <c r="I33" i="2"/>
  <c r="G33" i="2"/>
  <c r="E33" i="2"/>
  <c r="R33" i="2" s="1"/>
  <c r="Q32" i="2"/>
  <c r="M32" i="2"/>
  <c r="K32" i="2"/>
  <c r="I32" i="2"/>
  <c r="G32" i="2"/>
  <c r="E32" i="2"/>
  <c r="R32" i="2" s="1"/>
  <c r="Q27" i="2"/>
  <c r="M27" i="2"/>
  <c r="K27" i="2"/>
  <c r="I27" i="2"/>
  <c r="G27" i="2"/>
  <c r="E27" i="2"/>
  <c r="R27" i="2" s="1"/>
  <c r="Q26" i="2"/>
  <c r="M26" i="2"/>
  <c r="K26" i="2"/>
  <c r="I26" i="2"/>
  <c r="G26" i="2"/>
  <c r="E26" i="2"/>
  <c r="R26" i="2" s="1"/>
  <c r="Q25" i="2"/>
  <c r="M25" i="2"/>
  <c r="K25" i="2"/>
  <c r="I25" i="2"/>
  <c r="G25" i="2"/>
  <c r="E25" i="2"/>
  <c r="R25" i="2" s="1"/>
  <c r="Q24" i="2"/>
  <c r="M24" i="2"/>
  <c r="K24" i="2"/>
  <c r="I24" i="2"/>
  <c r="G24" i="2"/>
  <c r="E24" i="2"/>
  <c r="R24" i="2" s="1"/>
  <c r="Q23" i="2"/>
  <c r="M23" i="2"/>
  <c r="K23" i="2"/>
  <c r="I23" i="2"/>
  <c r="G23" i="2"/>
  <c r="E23" i="2"/>
  <c r="R23" i="2" s="1"/>
  <c r="Q18" i="2"/>
  <c r="M18" i="2"/>
  <c r="K18" i="2"/>
  <c r="I18" i="2"/>
  <c r="G18" i="2"/>
  <c r="E18" i="2"/>
  <c r="R18" i="2" s="1"/>
  <c r="Q17" i="2"/>
  <c r="M17" i="2"/>
  <c r="K17" i="2"/>
  <c r="I17" i="2"/>
  <c r="G17" i="2"/>
  <c r="E17" i="2"/>
  <c r="R17" i="2" s="1"/>
  <c r="Q16" i="2"/>
  <c r="M16" i="2"/>
  <c r="K16" i="2"/>
  <c r="I16" i="2"/>
  <c r="G16" i="2"/>
  <c r="E16" i="2"/>
  <c r="R16" i="2" s="1"/>
  <c r="Q15" i="2"/>
  <c r="M15" i="2"/>
  <c r="K15" i="2"/>
  <c r="I15" i="2"/>
  <c r="G15" i="2"/>
  <c r="E15" i="2"/>
  <c r="R15" i="2" s="1"/>
  <c r="Q14" i="2"/>
  <c r="M14" i="2"/>
  <c r="K14" i="2"/>
  <c r="I14" i="2"/>
  <c r="G14" i="2"/>
  <c r="E14" i="2"/>
  <c r="R14" i="2" s="1"/>
  <c r="Q9" i="2"/>
  <c r="M9" i="2"/>
  <c r="K9" i="2"/>
  <c r="I9" i="2"/>
  <c r="G9" i="2"/>
  <c r="E9" i="2"/>
  <c r="R9" i="2" s="1"/>
  <c r="Q8" i="2"/>
  <c r="M8" i="2"/>
  <c r="K8" i="2"/>
  <c r="I8" i="2"/>
  <c r="G8" i="2"/>
  <c r="E8" i="2"/>
  <c r="R8" i="2" s="1"/>
  <c r="Q7" i="2"/>
  <c r="M7" i="2"/>
  <c r="K7" i="2"/>
  <c r="I7" i="2"/>
  <c r="G7" i="2"/>
  <c r="E7" i="2"/>
  <c r="R7" i="2" s="1"/>
  <c r="Q6" i="2"/>
  <c r="M6" i="2"/>
  <c r="K6" i="2"/>
  <c r="I6" i="2"/>
  <c r="G6" i="2"/>
  <c r="E6" i="2"/>
  <c r="R6" i="2" s="1"/>
  <c r="Q5" i="2"/>
  <c r="M5" i="2"/>
  <c r="K5" i="2"/>
  <c r="I5" i="2"/>
  <c r="G5" i="2"/>
  <c r="E5" i="2"/>
  <c r="R5" i="2" s="1"/>
  <c r="Q108" i="1"/>
  <c r="M108" i="1"/>
  <c r="K108" i="1"/>
  <c r="I108" i="1"/>
  <c r="G108" i="1"/>
  <c r="E108" i="1"/>
  <c r="R108" i="1" s="1"/>
  <c r="A108" i="1" s="1"/>
  <c r="Q107" i="1"/>
  <c r="M107" i="1"/>
  <c r="K107" i="1"/>
  <c r="I107" i="1"/>
  <c r="G107" i="1"/>
  <c r="E107" i="1"/>
  <c r="R107" i="1" s="1"/>
  <c r="A107" i="1" s="1"/>
  <c r="Q106" i="1"/>
  <c r="M106" i="1"/>
  <c r="K106" i="1"/>
  <c r="I106" i="1"/>
  <c r="G106" i="1"/>
  <c r="E106" i="1"/>
  <c r="R106" i="1" s="1"/>
  <c r="A106" i="1" s="1"/>
  <c r="Q105" i="1"/>
  <c r="M105" i="1"/>
  <c r="K105" i="1"/>
  <c r="I105" i="1"/>
  <c r="G105" i="1"/>
  <c r="E105" i="1"/>
  <c r="R105" i="1" s="1"/>
  <c r="A105" i="1" s="1"/>
  <c r="Q104" i="1"/>
  <c r="M104" i="1"/>
  <c r="K104" i="1"/>
  <c r="I104" i="1"/>
  <c r="G104" i="1"/>
  <c r="E104" i="1"/>
  <c r="R104" i="1" s="1"/>
  <c r="Q99" i="1"/>
  <c r="M99" i="1"/>
  <c r="K99" i="1"/>
  <c r="I99" i="1"/>
  <c r="G99" i="1"/>
  <c r="E99" i="1"/>
  <c r="R99" i="1" s="1"/>
  <c r="A99" i="1" s="1"/>
  <c r="Q98" i="1"/>
  <c r="M98" i="1"/>
  <c r="K98" i="1"/>
  <c r="I98" i="1"/>
  <c r="G98" i="1"/>
  <c r="E98" i="1"/>
  <c r="R98" i="1" s="1"/>
  <c r="A98" i="1" s="1"/>
  <c r="Q97" i="1"/>
  <c r="M97" i="1"/>
  <c r="K97" i="1"/>
  <c r="I97" i="1"/>
  <c r="G97" i="1"/>
  <c r="E97" i="1"/>
  <c r="R97" i="1" s="1"/>
  <c r="A97" i="1" s="1"/>
  <c r="Q96" i="1"/>
  <c r="M96" i="1"/>
  <c r="K96" i="1"/>
  <c r="I96" i="1"/>
  <c r="G96" i="1"/>
  <c r="E96" i="1"/>
  <c r="R96" i="1" s="1"/>
  <c r="A96" i="1" s="1"/>
  <c r="Q95" i="1"/>
  <c r="M95" i="1"/>
  <c r="K95" i="1"/>
  <c r="I95" i="1"/>
  <c r="G95" i="1"/>
  <c r="E95" i="1"/>
  <c r="R95" i="1" s="1"/>
  <c r="Q90" i="1"/>
  <c r="M90" i="1"/>
  <c r="K90" i="1"/>
  <c r="I90" i="1"/>
  <c r="G90" i="1"/>
  <c r="E90" i="1"/>
  <c r="R90" i="1" s="1"/>
  <c r="A90" i="1" s="1"/>
  <c r="Q89" i="1"/>
  <c r="M89" i="1"/>
  <c r="K89" i="1"/>
  <c r="I89" i="1"/>
  <c r="G89" i="1"/>
  <c r="E89" i="1"/>
  <c r="R89" i="1" s="1"/>
  <c r="A89" i="1" s="1"/>
  <c r="Q88" i="1"/>
  <c r="M88" i="1"/>
  <c r="K88" i="1"/>
  <c r="I88" i="1"/>
  <c r="G88" i="1"/>
  <c r="E88" i="1"/>
  <c r="R88" i="1" s="1"/>
  <c r="A88" i="1" s="1"/>
  <c r="Q87" i="1"/>
  <c r="M87" i="1"/>
  <c r="K87" i="1"/>
  <c r="I87" i="1"/>
  <c r="G87" i="1"/>
  <c r="E87" i="1"/>
  <c r="R87" i="1" s="1"/>
  <c r="A87" i="1" s="1"/>
  <c r="Q86" i="1"/>
  <c r="M86" i="1"/>
  <c r="K86" i="1"/>
  <c r="I86" i="1"/>
  <c r="G86" i="1"/>
  <c r="E86" i="1"/>
  <c r="R86" i="1" s="1"/>
  <c r="Q81" i="1"/>
  <c r="M81" i="1"/>
  <c r="K81" i="1"/>
  <c r="I81" i="1"/>
  <c r="G81" i="1"/>
  <c r="E81" i="1"/>
  <c r="R81" i="1" s="1"/>
  <c r="A81" i="1" s="1"/>
  <c r="Q80" i="1"/>
  <c r="M80" i="1"/>
  <c r="K80" i="1"/>
  <c r="I80" i="1"/>
  <c r="G80" i="1"/>
  <c r="E80" i="1"/>
  <c r="R80" i="1" s="1"/>
  <c r="A80" i="1" s="1"/>
  <c r="Q79" i="1"/>
  <c r="M79" i="1"/>
  <c r="K79" i="1"/>
  <c r="I79" i="1"/>
  <c r="G79" i="1"/>
  <c r="E79" i="1"/>
  <c r="R79" i="1" s="1"/>
  <c r="A79" i="1" s="1"/>
  <c r="Q78" i="1"/>
  <c r="M78" i="1"/>
  <c r="K78" i="1"/>
  <c r="I78" i="1"/>
  <c r="G78" i="1"/>
  <c r="E78" i="1"/>
  <c r="R78" i="1" s="1"/>
  <c r="A78" i="1" s="1"/>
  <c r="Q77" i="1"/>
  <c r="M77" i="1"/>
  <c r="K77" i="1"/>
  <c r="I77" i="1"/>
  <c r="G77" i="1"/>
  <c r="E77" i="1"/>
  <c r="R77" i="1" s="1"/>
  <c r="Q72" i="1"/>
  <c r="M72" i="1"/>
  <c r="K72" i="1"/>
  <c r="I72" i="1"/>
  <c r="G72" i="1"/>
  <c r="E72" i="1"/>
  <c r="R72" i="1" s="1"/>
  <c r="A72" i="1" s="1"/>
  <c r="Q71" i="1"/>
  <c r="M71" i="1"/>
  <c r="K71" i="1"/>
  <c r="I71" i="1"/>
  <c r="G71" i="1"/>
  <c r="E71" i="1"/>
  <c r="R71" i="1" s="1"/>
  <c r="A71" i="1" s="1"/>
  <c r="Q70" i="1"/>
  <c r="M70" i="1"/>
  <c r="K70" i="1"/>
  <c r="I70" i="1"/>
  <c r="G70" i="1"/>
  <c r="E70" i="1"/>
  <c r="R70" i="1" s="1"/>
  <c r="A70" i="1" s="1"/>
  <c r="Q69" i="1"/>
  <c r="M69" i="1"/>
  <c r="K69" i="1"/>
  <c r="I69" i="1"/>
  <c r="G69" i="1"/>
  <c r="E69" i="1"/>
  <c r="R69" i="1" s="1"/>
  <c r="A69" i="1" s="1"/>
  <c r="Q68" i="1"/>
  <c r="M68" i="1"/>
  <c r="K68" i="1"/>
  <c r="I68" i="1"/>
  <c r="G68" i="1"/>
  <c r="E68" i="1"/>
  <c r="R68" i="1" s="1"/>
  <c r="Q63" i="1"/>
  <c r="M63" i="1"/>
  <c r="K63" i="1"/>
  <c r="I63" i="1"/>
  <c r="G63" i="1"/>
  <c r="E63" i="1"/>
  <c r="R63" i="1" s="1"/>
  <c r="A63" i="1" s="1"/>
  <c r="Q62" i="1"/>
  <c r="M62" i="1"/>
  <c r="K62" i="1"/>
  <c r="I62" i="1"/>
  <c r="G62" i="1"/>
  <c r="E62" i="1"/>
  <c r="R62" i="1" s="1"/>
  <c r="A62" i="1" s="1"/>
  <c r="Q61" i="1"/>
  <c r="M61" i="1"/>
  <c r="K61" i="1"/>
  <c r="I61" i="1"/>
  <c r="G61" i="1"/>
  <c r="E61" i="1"/>
  <c r="R61" i="1" s="1"/>
  <c r="A61" i="1" s="1"/>
  <c r="Q60" i="1"/>
  <c r="M60" i="1"/>
  <c r="K60" i="1"/>
  <c r="I60" i="1"/>
  <c r="G60" i="1"/>
  <c r="E60" i="1"/>
  <c r="R60" i="1" s="1"/>
  <c r="A60" i="1" s="1"/>
  <c r="Q59" i="1"/>
  <c r="M59" i="1"/>
  <c r="K59" i="1"/>
  <c r="I59" i="1"/>
  <c r="G59" i="1"/>
  <c r="E59" i="1"/>
  <c r="R59" i="1" s="1"/>
  <c r="Q54" i="1"/>
  <c r="M54" i="1"/>
  <c r="K54" i="1"/>
  <c r="I54" i="1"/>
  <c r="G54" i="1"/>
  <c r="E54" i="1"/>
  <c r="R54" i="1" s="1"/>
  <c r="A54" i="1" s="1"/>
  <c r="Q53" i="1"/>
  <c r="M53" i="1"/>
  <c r="K53" i="1"/>
  <c r="I53" i="1"/>
  <c r="G53" i="1"/>
  <c r="E53" i="1"/>
  <c r="R53" i="1" s="1"/>
  <c r="A53" i="1" s="1"/>
  <c r="Q52" i="1"/>
  <c r="M52" i="1"/>
  <c r="K52" i="1"/>
  <c r="I52" i="1"/>
  <c r="G52" i="1"/>
  <c r="E52" i="1"/>
  <c r="R52" i="1" s="1"/>
  <c r="A52" i="1" s="1"/>
  <c r="Q51" i="1"/>
  <c r="M51" i="1"/>
  <c r="K51" i="1"/>
  <c r="I51" i="1"/>
  <c r="G51" i="1"/>
  <c r="E51" i="1"/>
  <c r="R51" i="1" s="1"/>
  <c r="A51" i="1" s="1"/>
  <c r="Q50" i="1"/>
  <c r="M50" i="1"/>
  <c r="K50" i="1"/>
  <c r="I50" i="1"/>
  <c r="G50" i="1"/>
  <c r="E50" i="1"/>
  <c r="R50" i="1" s="1"/>
  <c r="Q45" i="1"/>
  <c r="M45" i="1"/>
  <c r="K45" i="1"/>
  <c r="I45" i="1"/>
  <c r="G45" i="1"/>
  <c r="E45" i="1"/>
  <c r="R45" i="1" s="1"/>
  <c r="Q44" i="1"/>
  <c r="M44" i="1"/>
  <c r="K44" i="1"/>
  <c r="I44" i="1"/>
  <c r="G44" i="1"/>
  <c r="E44" i="1"/>
  <c r="R44" i="1" s="1"/>
  <c r="Q43" i="1"/>
  <c r="M43" i="1"/>
  <c r="K43" i="1"/>
  <c r="I43" i="1"/>
  <c r="G43" i="1"/>
  <c r="E43" i="1"/>
  <c r="R43" i="1" s="1"/>
  <c r="Q42" i="1"/>
  <c r="M42" i="1"/>
  <c r="K42" i="1"/>
  <c r="I42" i="1"/>
  <c r="G42" i="1"/>
  <c r="E42" i="1"/>
  <c r="R42" i="1" s="1"/>
  <c r="Q41" i="1"/>
  <c r="M41" i="1"/>
  <c r="K41" i="1"/>
  <c r="I41" i="1"/>
  <c r="G41" i="1"/>
  <c r="E41" i="1"/>
  <c r="R41" i="1" s="1"/>
  <c r="Q36" i="1"/>
  <c r="M36" i="1"/>
  <c r="K36" i="1"/>
  <c r="I36" i="1"/>
  <c r="G36" i="1"/>
  <c r="E36" i="1"/>
  <c r="R36" i="1" s="1"/>
  <c r="Q35" i="1"/>
  <c r="M35" i="1"/>
  <c r="K35" i="1"/>
  <c r="I35" i="1"/>
  <c r="G35" i="1"/>
  <c r="E35" i="1"/>
  <c r="R35" i="1" s="1"/>
  <c r="Q34" i="1"/>
  <c r="M34" i="1"/>
  <c r="K34" i="1"/>
  <c r="I34" i="1"/>
  <c r="G34" i="1"/>
  <c r="E34" i="1"/>
  <c r="R34" i="1" s="1"/>
  <c r="Q33" i="1"/>
  <c r="M33" i="1"/>
  <c r="K33" i="1"/>
  <c r="I33" i="1"/>
  <c r="G33" i="1"/>
  <c r="E33" i="1"/>
  <c r="R33" i="1" s="1"/>
  <c r="Q32" i="1"/>
  <c r="M32" i="1"/>
  <c r="K32" i="1"/>
  <c r="I32" i="1"/>
  <c r="G32" i="1"/>
  <c r="E32" i="1"/>
  <c r="R32" i="1" s="1"/>
  <c r="Q27" i="1"/>
  <c r="M27" i="1"/>
  <c r="K27" i="1"/>
  <c r="I27" i="1"/>
  <c r="G27" i="1"/>
  <c r="E27" i="1"/>
  <c r="R27" i="1" s="1"/>
  <c r="Q26" i="1"/>
  <c r="M26" i="1"/>
  <c r="K26" i="1"/>
  <c r="I26" i="1"/>
  <c r="G26" i="1"/>
  <c r="E26" i="1"/>
  <c r="R26" i="1" s="1"/>
  <c r="Q25" i="1"/>
  <c r="M25" i="1"/>
  <c r="K25" i="1"/>
  <c r="I25" i="1"/>
  <c r="G25" i="1"/>
  <c r="E25" i="1"/>
  <c r="R25" i="1" s="1"/>
  <c r="Q24" i="1"/>
  <c r="M24" i="1"/>
  <c r="K24" i="1"/>
  <c r="I24" i="1"/>
  <c r="G24" i="1"/>
  <c r="E24" i="1"/>
  <c r="R24" i="1" s="1"/>
  <c r="Q23" i="1"/>
  <c r="M23" i="1"/>
  <c r="K23" i="1"/>
  <c r="I23" i="1"/>
  <c r="G23" i="1"/>
  <c r="E23" i="1"/>
  <c r="R23" i="1" s="1"/>
  <c r="Q18" i="1"/>
  <c r="M18" i="1"/>
  <c r="K18" i="1"/>
  <c r="I18" i="1"/>
  <c r="G18" i="1"/>
  <c r="E18" i="1"/>
  <c r="R18" i="1" s="1"/>
  <c r="Q17" i="1"/>
  <c r="M17" i="1"/>
  <c r="K17" i="1"/>
  <c r="I17" i="1"/>
  <c r="G17" i="1"/>
  <c r="E17" i="1"/>
  <c r="R17" i="1" s="1"/>
  <c r="Q16" i="1"/>
  <c r="M16" i="1"/>
  <c r="K16" i="1"/>
  <c r="I16" i="1"/>
  <c r="G16" i="1"/>
  <c r="E16" i="1"/>
  <c r="R16" i="1" s="1"/>
  <c r="Q15" i="1"/>
  <c r="M15" i="1"/>
  <c r="K15" i="1"/>
  <c r="I15" i="1"/>
  <c r="G15" i="1"/>
  <c r="E15" i="1"/>
  <c r="R15" i="1" s="1"/>
  <c r="Q14" i="1"/>
  <c r="M14" i="1"/>
  <c r="K14" i="1"/>
  <c r="I14" i="1"/>
  <c r="G14" i="1"/>
  <c r="E14" i="1"/>
  <c r="R14" i="1" s="1"/>
  <c r="Q9" i="1"/>
  <c r="M9" i="1"/>
  <c r="K9" i="1"/>
  <c r="I9" i="1"/>
  <c r="G9" i="1"/>
  <c r="E9" i="1"/>
  <c r="R9" i="1" s="1"/>
  <c r="Q8" i="1"/>
  <c r="M8" i="1"/>
  <c r="K8" i="1"/>
  <c r="I8" i="1"/>
  <c r="G8" i="1"/>
  <c r="E8" i="1"/>
  <c r="R8" i="1" s="1"/>
  <c r="Q7" i="1"/>
  <c r="M7" i="1"/>
  <c r="K7" i="1"/>
  <c r="I7" i="1"/>
  <c r="G7" i="1"/>
  <c r="E7" i="1"/>
  <c r="R7" i="1" s="1"/>
  <c r="Q6" i="1"/>
  <c r="M6" i="1"/>
  <c r="K6" i="1"/>
  <c r="I6" i="1"/>
  <c r="G6" i="1"/>
  <c r="E6" i="1"/>
  <c r="R6" i="1" s="1"/>
  <c r="Q5" i="1"/>
  <c r="M5" i="1"/>
  <c r="K5" i="1"/>
  <c r="I5" i="1"/>
  <c r="G5" i="1"/>
  <c r="E5" i="1"/>
  <c r="R5" i="1" s="1"/>
  <c r="D2" i="2" l="1"/>
  <c r="D20" i="2"/>
  <c r="D38" i="2"/>
  <c r="A50" i="2"/>
  <c r="D47" i="2"/>
  <c r="R47" i="2" s="1"/>
  <c r="A59" i="2"/>
  <c r="D56" i="2"/>
  <c r="R56" i="2" s="1"/>
  <c r="A68" i="2"/>
  <c r="D65" i="2"/>
  <c r="R65" i="2" s="1"/>
  <c r="A77" i="2"/>
  <c r="D74" i="2"/>
  <c r="R74" i="2" s="1"/>
  <c r="A86" i="2"/>
  <c r="D83" i="2"/>
  <c r="R83" i="2" s="1"/>
  <c r="A95" i="2"/>
  <c r="D92" i="2"/>
  <c r="R92" i="2" s="1"/>
  <c r="A104" i="2"/>
  <c r="D101" i="2"/>
  <c r="R101" i="2" s="1"/>
  <c r="D11" i="2"/>
  <c r="D29" i="2"/>
  <c r="R29" i="2" s="1"/>
  <c r="D11" i="1"/>
  <c r="D38" i="1"/>
  <c r="A50" i="1"/>
  <c r="D47" i="1"/>
  <c r="R47" i="1" s="1"/>
  <c r="A59" i="1"/>
  <c r="D56" i="1"/>
  <c r="R56" i="1" s="1"/>
  <c r="A68" i="1"/>
  <c r="D65" i="1"/>
  <c r="R65" i="1" s="1"/>
  <c r="A77" i="1"/>
  <c r="D74" i="1"/>
  <c r="R74" i="1" s="1"/>
  <c r="A86" i="1"/>
  <c r="D83" i="1"/>
  <c r="R83" i="1" s="1"/>
  <c r="A95" i="1"/>
  <c r="D92" i="1"/>
  <c r="R92" i="1" s="1"/>
  <c r="A104" i="1"/>
  <c r="D101" i="1"/>
  <c r="R101" i="1" s="1"/>
  <c r="D2" i="1"/>
  <c r="D20" i="1"/>
  <c r="D29" i="1"/>
  <c r="R29" i="1" s="1"/>
  <c r="R11" i="2" l="1"/>
  <c r="R38" i="2"/>
  <c r="R2" i="2"/>
  <c r="R20" i="2"/>
  <c r="R2" i="1"/>
  <c r="R11" i="1"/>
  <c r="R20" i="1"/>
  <c r="R38" i="1"/>
  <c r="A5" i="2" l="1"/>
  <c r="A7" i="2"/>
  <c r="A15" i="2"/>
  <c r="A18" i="2"/>
  <c r="A26" i="2"/>
  <c r="A33" i="2"/>
  <c r="A35" i="2"/>
  <c r="A41" i="2"/>
  <c r="A42" i="2"/>
  <c r="A44" i="2"/>
  <c r="A6" i="2"/>
  <c r="A14" i="2"/>
  <c r="A16" i="2"/>
  <c r="A32" i="2"/>
  <c r="A25" i="2"/>
  <c r="A9" i="2"/>
  <c r="A17" i="2"/>
  <c r="A23" i="2"/>
  <c r="A24" i="2"/>
  <c r="A27" i="2"/>
  <c r="A34" i="2"/>
  <c r="A36" i="2"/>
  <c r="A43" i="2"/>
  <c r="A45" i="2"/>
  <c r="A8" i="2"/>
  <c r="A6" i="1"/>
  <c r="A14" i="1"/>
  <c r="A16" i="1"/>
  <c r="A24" i="1"/>
  <c r="A33" i="1"/>
  <c r="A36" i="1"/>
  <c r="A43" i="1"/>
  <c r="A5" i="1"/>
  <c r="A7" i="1"/>
  <c r="A15" i="1"/>
  <c r="A23" i="1"/>
  <c r="A25" i="1"/>
  <c r="A32" i="1"/>
  <c r="A35" i="1"/>
  <c r="A9" i="1"/>
  <c r="A17" i="1"/>
  <c r="A44" i="1"/>
  <c r="A8" i="1"/>
  <c r="A18" i="1"/>
  <c r="A26" i="1"/>
  <c r="A34" i="1"/>
  <c r="A41" i="1"/>
  <c r="A42" i="1"/>
  <c r="A45" i="1"/>
  <c r="A27" i="1"/>
</calcChain>
</file>

<file path=xl/comments1.xml><?xml version="1.0" encoding="utf-8"?>
<comments xmlns="http://schemas.openxmlformats.org/spreadsheetml/2006/main">
  <authors>
    <author>Autor</author>
  </authors>
  <commentList>
    <comment ref="D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1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1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20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20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23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2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2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3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3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4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4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47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47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50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50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56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56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6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6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7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7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77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77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83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83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86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86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9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9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9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9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10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10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0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1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1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K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1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20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20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23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2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2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3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3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4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4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47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47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50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50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56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56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K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59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6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6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</text>
    </comment>
    <comment ref="K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68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7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7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77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77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83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83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86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86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9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92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9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95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D10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R101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04" authorId="0">
      <text>
        <r>
          <rPr>
            <b/>
            <sz val="8"/>
            <color indexed="81"/>
            <rFont val="Tahoma"/>
            <family val="2"/>
            <charset val="238"/>
          </rPr>
          <t>sem nic nevpisujte, buňky obsahují vzorce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<sst xmlns="http://schemas.openxmlformats.org/spreadsheetml/2006/main" count="808" uniqueCount="82">
  <si>
    <t xml:space="preserve">ATLETICKÝ  ČTYŘBOJ  ---   STARŠÍ HOŠI </t>
  </si>
  <si>
    <t>Škola:</t>
  </si>
  <si>
    <t>ZŠ Opava,Englišova</t>
  </si>
  <si>
    <t>bodů</t>
  </si>
  <si>
    <t>Pořadí</t>
  </si>
  <si>
    <t>Jméno</t>
  </si>
  <si>
    <t>Ročník</t>
  </si>
  <si>
    <t>60 m</t>
  </si>
  <si>
    <t>Skok vysoký</t>
  </si>
  <si>
    <t>Skok daleký</t>
  </si>
  <si>
    <t>Vrh koulí</t>
  </si>
  <si>
    <t>Hod míčkem</t>
  </si>
  <si>
    <t>1 000 m</t>
  </si>
  <si>
    <t>Body</t>
  </si>
  <si>
    <t>výkon</t>
  </si>
  <si>
    <t>body</t>
  </si>
  <si>
    <t>Otakar Záruba</t>
  </si>
  <si>
    <t>99</t>
  </si>
  <si>
    <t>:</t>
  </si>
  <si>
    <t xml:space="preserve">Kryštof Černík </t>
  </si>
  <si>
    <t>00</t>
  </si>
  <si>
    <t xml:space="preserve">Daniel Vrba </t>
  </si>
  <si>
    <t xml:space="preserve">Jakub Henzel </t>
  </si>
  <si>
    <t>01</t>
  </si>
  <si>
    <t xml:space="preserve">Hynek Ondráček </t>
  </si>
  <si>
    <t>ZŠ Kopřivnice, M. Hor</t>
  </si>
  <si>
    <t>Dominik Frýdl</t>
  </si>
  <si>
    <t>Filip Kudělka</t>
  </si>
  <si>
    <t>Marek Honč</t>
  </si>
  <si>
    <t>Bao Tran</t>
  </si>
  <si>
    <t>Jiří Kowalík</t>
  </si>
  <si>
    <t>ZŠ Třinec, Slezská</t>
  </si>
  <si>
    <t xml:space="preserve">Rostislav Kisza </t>
  </si>
  <si>
    <t xml:space="preserve">Roman Wilk </t>
  </si>
  <si>
    <t xml:space="preserve">Petr Novotný </t>
  </si>
  <si>
    <t>Ondřej Kisza</t>
  </si>
  <si>
    <t xml:space="preserve">Jan Gallisdorfer </t>
  </si>
  <si>
    <t>ZŠ Vrbno p. Prad.</t>
  </si>
  <si>
    <t>Lukáš Koudelka</t>
  </si>
  <si>
    <t>Michal Nečesaný</t>
  </si>
  <si>
    <t>Stanislav Pravda</t>
  </si>
  <si>
    <t>Jiří Tkačík</t>
  </si>
  <si>
    <t>Daniel Mikula</t>
  </si>
  <si>
    <t>ZŠ Havířov, M. Kud.</t>
  </si>
  <si>
    <t>Jan Vácha</t>
  </si>
  <si>
    <t>Patrik Janík</t>
  </si>
  <si>
    <t>Lukáš Jerga</t>
  </si>
  <si>
    <t>David Lorenčič</t>
  </si>
  <si>
    <t>Jiří Šticha</t>
  </si>
  <si>
    <t>Příjmení, jméno</t>
  </si>
  <si>
    <t xml:space="preserve">ATLETICKÝ  ČTYŘBOJ  ---   STARŠÍ DÍVKY </t>
  </si>
  <si>
    <t>ZŠ Opava, Englišova</t>
  </si>
  <si>
    <t>800 m</t>
  </si>
  <si>
    <t>Hana Blažejová</t>
  </si>
  <si>
    <t xml:space="preserve">Olga Vontrobová </t>
  </si>
  <si>
    <t xml:space="preserve">Tereza Lichnovská </t>
  </si>
  <si>
    <t>Tereza Čepková</t>
  </si>
  <si>
    <t>Adriana Pospěchová</t>
  </si>
  <si>
    <t>ZŠ Frenštát p. Rad.</t>
  </si>
  <si>
    <t>Daniela Skřehotová</t>
  </si>
  <si>
    <t>Markéta Petrová</t>
  </si>
  <si>
    <t>Kristýna Kociánová</t>
  </si>
  <si>
    <t>Edita Levko</t>
  </si>
  <si>
    <t>Veronika Šaradyová</t>
  </si>
  <si>
    <t xml:space="preserve">Michaela Gibiecová </t>
  </si>
  <si>
    <t xml:space="preserve">Barbora Sikorová </t>
  </si>
  <si>
    <t xml:space="preserve">Lucie Mitrengová </t>
  </si>
  <si>
    <t xml:space="preserve">Jana Macurová </t>
  </si>
  <si>
    <t>Karolína Franková</t>
  </si>
  <si>
    <t>ZŠ Havířov, M. Kudeř</t>
  </si>
  <si>
    <t>Eva Pastrňáková</t>
  </si>
  <si>
    <t>Veronika Zotyková</t>
  </si>
  <si>
    <t>Klaudie Pavlíková</t>
  </si>
  <si>
    <t>Nikola Kubicová</t>
  </si>
  <si>
    <t>Lucie Radvanová</t>
  </si>
  <si>
    <t xml:space="preserve"> Kateřina</t>
  </si>
  <si>
    <t>ZŠ Krnov, Smet.okruh</t>
  </si>
  <si>
    <t>Lenka Hejtmánková</t>
  </si>
  <si>
    <t>Silvie Paličková</t>
  </si>
  <si>
    <t>Nikol Kubíčková</t>
  </si>
  <si>
    <t>Eliška Jarkulischová</t>
  </si>
  <si>
    <t>Eliška Houžvová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</si>
</sst>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;[Red]0"/>
    <numFmt numFmtId="165" formatCode="00.00"/>
    <numFmt numFmtId="166" formatCode="0.00;[Red]0.00"/>
    <numFmt numFmtId="167" formatCode="0.0;[Red]0.0"/>
  </numFmts>
  <fonts count="15" x14ac:knownFonts="1">
    <font>
      <sz val="11"/>
      <color theme="1"/>
      <name val="Calibri"/>
      <family val="2"/>
      <scheme val="minor"/>
    </font>
    <font>
      <b/>
      <u/>
      <sz val="18"/>
      <name val="Arial CE"/>
      <family val="2"/>
      <charset val="238"/>
    </font>
    <font>
      <b/>
      <sz val="6"/>
      <name val="Arial CE"/>
      <family val="2"/>
      <charset val="238"/>
    </font>
    <font>
      <b/>
      <sz val="9"/>
      <name val="Arial CE"/>
      <family val="2"/>
      <charset val="238"/>
    </font>
    <font>
      <sz val="7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i/>
      <sz val="6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1" fontId="8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textRotation="90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1" fontId="8" fillId="2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textRotation="90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11" fillId="3" borderId="6" xfId="0" applyNumberFormat="1" applyFont="1" applyFill="1" applyBorder="1" applyAlignment="1">
      <alignment vertical="center"/>
    </xf>
    <xf numFmtId="49" fontId="0" fillId="0" borderId="6" xfId="0" applyNumberFormat="1" applyBorder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49" fontId="0" fillId="3" borderId="9" xfId="0" applyNumberFormat="1" applyFill="1" applyBorder="1" applyAlignment="1">
      <alignment horizontal="center"/>
    </xf>
    <xf numFmtId="165" fontId="0" fillId="3" borderId="10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1" fontId="11" fillId="3" borderId="12" xfId="0" applyNumberFormat="1" applyFont="1" applyFill="1" applyBorder="1" applyAlignment="1">
      <alignment vertical="center"/>
    </xf>
    <xf numFmtId="49" fontId="0" fillId="0" borderId="12" xfId="0" applyNumberFormat="1" applyBorder="1" applyAlignment="1">
      <alignment horizontal="center"/>
    </xf>
    <xf numFmtId="166" fontId="0" fillId="3" borderId="12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49" fontId="0" fillId="3" borderId="14" xfId="0" applyNumberFormat="1" applyFill="1" applyBorder="1" applyAlignment="1">
      <alignment horizontal="center"/>
    </xf>
    <xf numFmtId="165" fontId="0" fillId="3" borderId="15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" fontId="0" fillId="0" borderId="0" xfId="0" applyNumberFormat="1"/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65" fontId="0" fillId="0" borderId="0" xfId="0" applyNumberFormat="1" applyBorder="1" applyAlignment="1"/>
    <xf numFmtId="49" fontId="12" fillId="0" borderId="0" xfId="0" applyNumberFormat="1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left"/>
    </xf>
    <xf numFmtId="164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0" xfId="0" applyBorder="1" applyAlignment="1">
      <alignment horizontal="center" vertical="center"/>
    </xf>
    <xf numFmtId="1" fontId="11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67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49" fontId="0" fillId="0" borderId="12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1" fontId="4" fillId="0" borderId="6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" fontId="0" fillId="0" borderId="0" xfId="0" applyNumberFormat="1" applyAlignment="1">
      <alignment horizontal="center"/>
    </xf>
    <xf numFmtId="165" fontId="0" fillId="0" borderId="0" xfId="0" applyNumberFormat="1" applyBorder="1"/>
    <xf numFmtId="0" fontId="0" fillId="0" borderId="6" xfId="0" applyBorder="1"/>
  </cellXfs>
  <cellStyles count="1">
    <cellStyle name="Normální" xfId="0" builtinId="0"/>
  </cellStyles>
  <dxfs count="40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8"/>
  <sheetViews>
    <sheetView tabSelected="1" topLeftCell="A16" workbookViewId="0">
      <selection activeCell="W19" sqref="W19"/>
    </sheetView>
  </sheetViews>
  <sheetFormatPr defaultRowHeight="15" x14ac:dyDescent="0.25"/>
  <cols>
    <col min="1" max="1" width="3.7109375" customWidth="1"/>
    <col min="2" max="2" width="17.5703125" style="41" customWidth="1"/>
    <col min="3" max="3" width="3.85546875" style="42" bestFit="1" customWidth="1"/>
    <col min="4" max="4" width="6.42578125" style="43" bestFit="1" customWidth="1"/>
    <col min="5" max="5" width="4.7109375" style="43" customWidth="1"/>
    <col min="6" max="6" width="6.7109375" style="43" customWidth="1"/>
    <col min="7" max="7" width="4.7109375" style="43" customWidth="1"/>
    <col min="8" max="8" width="6.7109375" style="43" customWidth="1"/>
    <col min="9" max="9" width="4.7109375" style="43" customWidth="1"/>
    <col min="10" max="10" width="6.7109375" style="43" customWidth="1"/>
    <col min="11" max="11" width="4.7109375" style="43" customWidth="1"/>
    <col min="12" max="12" width="6.7109375" style="43" customWidth="1"/>
    <col min="13" max="13" width="4.7109375" style="43" customWidth="1"/>
    <col min="14" max="14" width="1.7109375" style="44" customWidth="1"/>
    <col min="15" max="15" width="0.85546875" style="44" customWidth="1"/>
    <col min="16" max="16" width="5.7109375" style="45" customWidth="1"/>
    <col min="17" max="17" width="4.7109375" style="44" customWidth="1"/>
    <col min="18" max="18" width="6.7109375" customWidth="1"/>
    <col min="257" max="257" width="3.7109375" customWidth="1"/>
    <col min="258" max="258" width="17.5703125" customWidth="1"/>
    <col min="259" max="259" width="3.85546875" bestFit="1" customWidth="1"/>
    <col min="260" max="260" width="6.42578125" bestFit="1" customWidth="1"/>
    <col min="261" max="261" width="4.7109375" customWidth="1"/>
    <col min="262" max="262" width="6.7109375" customWidth="1"/>
    <col min="263" max="263" width="4.7109375" customWidth="1"/>
    <col min="264" max="264" width="6.7109375" customWidth="1"/>
    <col min="265" max="265" width="4.7109375" customWidth="1"/>
    <col min="266" max="266" width="6.7109375" customWidth="1"/>
    <col min="267" max="267" width="4.7109375" customWidth="1"/>
    <col min="268" max="268" width="6.7109375" customWidth="1"/>
    <col min="269" max="269" width="4.7109375" customWidth="1"/>
    <col min="270" max="270" width="1.7109375" customWidth="1"/>
    <col min="271" max="271" width="0.85546875" customWidth="1"/>
    <col min="272" max="272" width="5.7109375" customWidth="1"/>
    <col min="273" max="273" width="4.7109375" customWidth="1"/>
    <col min="274" max="274" width="6.7109375" customWidth="1"/>
    <col min="513" max="513" width="3.7109375" customWidth="1"/>
    <col min="514" max="514" width="17.5703125" customWidth="1"/>
    <col min="515" max="515" width="3.85546875" bestFit="1" customWidth="1"/>
    <col min="516" max="516" width="6.42578125" bestFit="1" customWidth="1"/>
    <col min="517" max="517" width="4.7109375" customWidth="1"/>
    <col min="518" max="518" width="6.7109375" customWidth="1"/>
    <col min="519" max="519" width="4.7109375" customWidth="1"/>
    <col min="520" max="520" width="6.7109375" customWidth="1"/>
    <col min="521" max="521" width="4.7109375" customWidth="1"/>
    <col min="522" max="522" width="6.7109375" customWidth="1"/>
    <col min="523" max="523" width="4.7109375" customWidth="1"/>
    <col min="524" max="524" width="6.7109375" customWidth="1"/>
    <col min="525" max="525" width="4.7109375" customWidth="1"/>
    <col min="526" max="526" width="1.7109375" customWidth="1"/>
    <col min="527" max="527" width="0.85546875" customWidth="1"/>
    <col min="528" max="528" width="5.7109375" customWidth="1"/>
    <col min="529" max="529" width="4.7109375" customWidth="1"/>
    <col min="530" max="530" width="6.7109375" customWidth="1"/>
    <col min="769" max="769" width="3.7109375" customWidth="1"/>
    <col min="770" max="770" width="17.5703125" customWidth="1"/>
    <col min="771" max="771" width="3.85546875" bestFit="1" customWidth="1"/>
    <col min="772" max="772" width="6.42578125" bestFit="1" customWidth="1"/>
    <col min="773" max="773" width="4.7109375" customWidth="1"/>
    <col min="774" max="774" width="6.7109375" customWidth="1"/>
    <col min="775" max="775" width="4.7109375" customWidth="1"/>
    <col min="776" max="776" width="6.7109375" customWidth="1"/>
    <col min="777" max="777" width="4.7109375" customWidth="1"/>
    <col min="778" max="778" width="6.7109375" customWidth="1"/>
    <col min="779" max="779" width="4.7109375" customWidth="1"/>
    <col min="780" max="780" width="6.7109375" customWidth="1"/>
    <col min="781" max="781" width="4.7109375" customWidth="1"/>
    <col min="782" max="782" width="1.7109375" customWidth="1"/>
    <col min="783" max="783" width="0.85546875" customWidth="1"/>
    <col min="784" max="784" width="5.7109375" customWidth="1"/>
    <col min="785" max="785" width="4.7109375" customWidth="1"/>
    <col min="786" max="786" width="6.7109375" customWidth="1"/>
    <col min="1025" max="1025" width="3.7109375" customWidth="1"/>
    <col min="1026" max="1026" width="17.5703125" customWidth="1"/>
    <col min="1027" max="1027" width="3.85546875" bestFit="1" customWidth="1"/>
    <col min="1028" max="1028" width="6.42578125" bestFit="1" customWidth="1"/>
    <col min="1029" max="1029" width="4.7109375" customWidth="1"/>
    <col min="1030" max="1030" width="6.7109375" customWidth="1"/>
    <col min="1031" max="1031" width="4.7109375" customWidth="1"/>
    <col min="1032" max="1032" width="6.7109375" customWidth="1"/>
    <col min="1033" max="1033" width="4.7109375" customWidth="1"/>
    <col min="1034" max="1034" width="6.7109375" customWidth="1"/>
    <col min="1035" max="1035" width="4.7109375" customWidth="1"/>
    <col min="1036" max="1036" width="6.7109375" customWidth="1"/>
    <col min="1037" max="1037" width="4.7109375" customWidth="1"/>
    <col min="1038" max="1038" width="1.7109375" customWidth="1"/>
    <col min="1039" max="1039" width="0.85546875" customWidth="1"/>
    <col min="1040" max="1040" width="5.7109375" customWidth="1"/>
    <col min="1041" max="1041" width="4.7109375" customWidth="1"/>
    <col min="1042" max="1042" width="6.7109375" customWidth="1"/>
    <col min="1281" max="1281" width="3.7109375" customWidth="1"/>
    <col min="1282" max="1282" width="17.5703125" customWidth="1"/>
    <col min="1283" max="1283" width="3.85546875" bestFit="1" customWidth="1"/>
    <col min="1284" max="1284" width="6.42578125" bestFit="1" customWidth="1"/>
    <col min="1285" max="1285" width="4.7109375" customWidth="1"/>
    <col min="1286" max="1286" width="6.7109375" customWidth="1"/>
    <col min="1287" max="1287" width="4.7109375" customWidth="1"/>
    <col min="1288" max="1288" width="6.7109375" customWidth="1"/>
    <col min="1289" max="1289" width="4.7109375" customWidth="1"/>
    <col min="1290" max="1290" width="6.7109375" customWidth="1"/>
    <col min="1291" max="1291" width="4.7109375" customWidth="1"/>
    <col min="1292" max="1292" width="6.7109375" customWidth="1"/>
    <col min="1293" max="1293" width="4.7109375" customWidth="1"/>
    <col min="1294" max="1294" width="1.7109375" customWidth="1"/>
    <col min="1295" max="1295" width="0.85546875" customWidth="1"/>
    <col min="1296" max="1296" width="5.7109375" customWidth="1"/>
    <col min="1297" max="1297" width="4.7109375" customWidth="1"/>
    <col min="1298" max="1298" width="6.7109375" customWidth="1"/>
    <col min="1537" max="1537" width="3.7109375" customWidth="1"/>
    <col min="1538" max="1538" width="17.5703125" customWidth="1"/>
    <col min="1539" max="1539" width="3.85546875" bestFit="1" customWidth="1"/>
    <col min="1540" max="1540" width="6.42578125" bestFit="1" customWidth="1"/>
    <col min="1541" max="1541" width="4.7109375" customWidth="1"/>
    <col min="1542" max="1542" width="6.7109375" customWidth="1"/>
    <col min="1543" max="1543" width="4.7109375" customWidth="1"/>
    <col min="1544" max="1544" width="6.7109375" customWidth="1"/>
    <col min="1545" max="1545" width="4.7109375" customWidth="1"/>
    <col min="1546" max="1546" width="6.7109375" customWidth="1"/>
    <col min="1547" max="1547" width="4.7109375" customWidth="1"/>
    <col min="1548" max="1548" width="6.7109375" customWidth="1"/>
    <col min="1549" max="1549" width="4.7109375" customWidth="1"/>
    <col min="1550" max="1550" width="1.7109375" customWidth="1"/>
    <col min="1551" max="1551" width="0.85546875" customWidth="1"/>
    <col min="1552" max="1552" width="5.7109375" customWidth="1"/>
    <col min="1553" max="1553" width="4.7109375" customWidth="1"/>
    <col min="1554" max="1554" width="6.7109375" customWidth="1"/>
    <col min="1793" max="1793" width="3.7109375" customWidth="1"/>
    <col min="1794" max="1794" width="17.5703125" customWidth="1"/>
    <col min="1795" max="1795" width="3.85546875" bestFit="1" customWidth="1"/>
    <col min="1796" max="1796" width="6.42578125" bestFit="1" customWidth="1"/>
    <col min="1797" max="1797" width="4.7109375" customWidth="1"/>
    <col min="1798" max="1798" width="6.7109375" customWidth="1"/>
    <col min="1799" max="1799" width="4.7109375" customWidth="1"/>
    <col min="1800" max="1800" width="6.7109375" customWidth="1"/>
    <col min="1801" max="1801" width="4.7109375" customWidth="1"/>
    <col min="1802" max="1802" width="6.7109375" customWidth="1"/>
    <col min="1803" max="1803" width="4.7109375" customWidth="1"/>
    <col min="1804" max="1804" width="6.7109375" customWidth="1"/>
    <col min="1805" max="1805" width="4.7109375" customWidth="1"/>
    <col min="1806" max="1806" width="1.7109375" customWidth="1"/>
    <col min="1807" max="1807" width="0.85546875" customWidth="1"/>
    <col min="1808" max="1808" width="5.7109375" customWidth="1"/>
    <col min="1809" max="1809" width="4.7109375" customWidth="1"/>
    <col min="1810" max="1810" width="6.7109375" customWidth="1"/>
    <col min="2049" max="2049" width="3.7109375" customWidth="1"/>
    <col min="2050" max="2050" width="17.5703125" customWidth="1"/>
    <col min="2051" max="2051" width="3.85546875" bestFit="1" customWidth="1"/>
    <col min="2052" max="2052" width="6.42578125" bestFit="1" customWidth="1"/>
    <col min="2053" max="2053" width="4.7109375" customWidth="1"/>
    <col min="2054" max="2054" width="6.7109375" customWidth="1"/>
    <col min="2055" max="2055" width="4.7109375" customWidth="1"/>
    <col min="2056" max="2056" width="6.7109375" customWidth="1"/>
    <col min="2057" max="2057" width="4.7109375" customWidth="1"/>
    <col min="2058" max="2058" width="6.7109375" customWidth="1"/>
    <col min="2059" max="2059" width="4.7109375" customWidth="1"/>
    <col min="2060" max="2060" width="6.7109375" customWidth="1"/>
    <col min="2061" max="2061" width="4.7109375" customWidth="1"/>
    <col min="2062" max="2062" width="1.7109375" customWidth="1"/>
    <col min="2063" max="2063" width="0.85546875" customWidth="1"/>
    <col min="2064" max="2064" width="5.7109375" customWidth="1"/>
    <col min="2065" max="2065" width="4.7109375" customWidth="1"/>
    <col min="2066" max="2066" width="6.7109375" customWidth="1"/>
    <col min="2305" max="2305" width="3.7109375" customWidth="1"/>
    <col min="2306" max="2306" width="17.5703125" customWidth="1"/>
    <col min="2307" max="2307" width="3.85546875" bestFit="1" customWidth="1"/>
    <col min="2308" max="2308" width="6.42578125" bestFit="1" customWidth="1"/>
    <col min="2309" max="2309" width="4.7109375" customWidth="1"/>
    <col min="2310" max="2310" width="6.7109375" customWidth="1"/>
    <col min="2311" max="2311" width="4.7109375" customWidth="1"/>
    <col min="2312" max="2312" width="6.7109375" customWidth="1"/>
    <col min="2313" max="2313" width="4.7109375" customWidth="1"/>
    <col min="2314" max="2314" width="6.7109375" customWidth="1"/>
    <col min="2315" max="2315" width="4.7109375" customWidth="1"/>
    <col min="2316" max="2316" width="6.7109375" customWidth="1"/>
    <col min="2317" max="2317" width="4.7109375" customWidth="1"/>
    <col min="2318" max="2318" width="1.7109375" customWidth="1"/>
    <col min="2319" max="2319" width="0.85546875" customWidth="1"/>
    <col min="2320" max="2320" width="5.7109375" customWidth="1"/>
    <col min="2321" max="2321" width="4.7109375" customWidth="1"/>
    <col min="2322" max="2322" width="6.7109375" customWidth="1"/>
    <col min="2561" max="2561" width="3.7109375" customWidth="1"/>
    <col min="2562" max="2562" width="17.5703125" customWidth="1"/>
    <col min="2563" max="2563" width="3.85546875" bestFit="1" customWidth="1"/>
    <col min="2564" max="2564" width="6.42578125" bestFit="1" customWidth="1"/>
    <col min="2565" max="2565" width="4.7109375" customWidth="1"/>
    <col min="2566" max="2566" width="6.7109375" customWidth="1"/>
    <col min="2567" max="2567" width="4.7109375" customWidth="1"/>
    <col min="2568" max="2568" width="6.7109375" customWidth="1"/>
    <col min="2569" max="2569" width="4.7109375" customWidth="1"/>
    <col min="2570" max="2570" width="6.7109375" customWidth="1"/>
    <col min="2571" max="2571" width="4.7109375" customWidth="1"/>
    <col min="2572" max="2572" width="6.7109375" customWidth="1"/>
    <col min="2573" max="2573" width="4.7109375" customWidth="1"/>
    <col min="2574" max="2574" width="1.7109375" customWidth="1"/>
    <col min="2575" max="2575" width="0.85546875" customWidth="1"/>
    <col min="2576" max="2576" width="5.7109375" customWidth="1"/>
    <col min="2577" max="2577" width="4.7109375" customWidth="1"/>
    <col min="2578" max="2578" width="6.7109375" customWidth="1"/>
    <col min="2817" max="2817" width="3.7109375" customWidth="1"/>
    <col min="2818" max="2818" width="17.5703125" customWidth="1"/>
    <col min="2819" max="2819" width="3.85546875" bestFit="1" customWidth="1"/>
    <col min="2820" max="2820" width="6.42578125" bestFit="1" customWidth="1"/>
    <col min="2821" max="2821" width="4.7109375" customWidth="1"/>
    <col min="2822" max="2822" width="6.7109375" customWidth="1"/>
    <col min="2823" max="2823" width="4.7109375" customWidth="1"/>
    <col min="2824" max="2824" width="6.7109375" customWidth="1"/>
    <col min="2825" max="2825" width="4.7109375" customWidth="1"/>
    <col min="2826" max="2826" width="6.7109375" customWidth="1"/>
    <col min="2827" max="2827" width="4.7109375" customWidth="1"/>
    <col min="2828" max="2828" width="6.7109375" customWidth="1"/>
    <col min="2829" max="2829" width="4.7109375" customWidth="1"/>
    <col min="2830" max="2830" width="1.7109375" customWidth="1"/>
    <col min="2831" max="2831" width="0.85546875" customWidth="1"/>
    <col min="2832" max="2832" width="5.7109375" customWidth="1"/>
    <col min="2833" max="2833" width="4.7109375" customWidth="1"/>
    <col min="2834" max="2834" width="6.7109375" customWidth="1"/>
    <col min="3073" max="3073" width="3.7109375" customWidth="1"/>
    <col min="3074" max="3074" width="17.5703125" customWidth="1"/>
    <col min="3075" max="3075" width="3.85546875" bestFit="1" customWidth="1"/>
    <col min="3076" max="3076" width="6.42578125" bestFit="1" customWidth="1"/>
    <col min="3077" max="3077" width="4.7109375" customWidth="1"/>
    <col min="3078" max="3078" width="6.7109375" customWidth="1"/>
    <col min="3079" max="3079" width="4.7109375" customWidth="1"/>
    <col min="3080" max="3080" width="6.7109375" customWidth="1"/>
    <col min="3081" max="3081" width="4.7109375" customWidth="1"/>
    <col min="3082" max="3082" width="6.7109375" customWidth="1"/>
    <col min="3083" max="3083" width="4.7109375" customWidth="1"/>
    <col min="3084" max="3084" width="6.7109375" customWidth="1"/>
    <col min="3085" max="3085" width="4.7109375" customWidth="1"/>
    <col min="3086" max="3086" width="1.7109375" customWidth="1"/>
    <col min="3087" max="3087" width="0.85546875" customWidth="1"/>
    <col min="3088" max="3088" width="5.7109375" customWidth="1"/>
    <col min="3089" max="3089" width="4.7109375" customWidth="1"/>
    <col min="3090" max="3090" width="6.7109375" customWidth="1"/>
    <col min="3329" max="3329" width="3.7109375" customWidth="1"/>
    <col min="3330" max="3330" width="17.5703125" customWidth="1"/>
    <col min="3331" max="3331" width="3.85546875" bestFit="1" customWidth="1"/>
    <col min="3332" max="3332" width="6.42578125" bestFit="1" customWidth="1"/>
    <col min="3333" max="3333" width="4.7109375" customWidth="1"/>
    <col min="3334" max="3334" width="6.7109375" customWidth="1"/>
    <col min="3335" max="3335" width="4.7109375" customWidth="1"/>
    <col min="3336" max="3336" width="6.7109375" customWidth="1"/>
    <col min="3337" max="3337" width="4.7109375" customWidth="1"/>
    <col min="3338" max="3338" width="6.7109375" customWidth="1"/>
    <col min="3339" max="3339" width="4.7109375" customWidth="1"/>
    <col min="3340" max="3340" width="6.7109375" customWidth="1"/>
    <col min="3341" max="3341" width="4.7109375" customWidth="1"/>
    <col min="3342" max="3342" width="1.7109375" customWidth="1"/>
    <col min="3343" max="3343" width="0.85546875" customWidth="1"/>
    <col min="3344" max="3344" width="5.7109375" customWidth="1"/>
    <col min="3345" max="3345" width="4.7109375" customWidth="1"/>
    <col min="3346" max="3346" width="6.7109375" customWidth="1"/>
    <col min="3585" max="3585" width="3.7109375" customWidth="1"/>
    <col min="3586" max="3586" width="17.5703125" customWidth="1"/>
    <col min="3587" max="3587" width="3.85546875" bestFit="1" customWidth="1"/>
    <col min="3588" max="3588" width="6.42578125" bestFit="1" customWidth="1"/>
    <col min="3589" max="3589" width="4.7109375" customWidth="1"/>
    <col min="3590" max="3590" width="6.7109375" customWidth="1"/>
    <col min="3591" max="3591" width="4.7109375" customWidth="1"/>
    <col min="3592" max="3592" width="6.7109375" customWidth="1"/>
    <col min="3593" max="3593" width="4.7109375" customWidth="1"/>
    <col min="3594" max="3594" width="6.7109375" customWidth="1"/>
    <col min="3595" max="3595" width="4.7109375" customWidth="1"/>
    <col min="3596" max="3596" width="6.7109375" customWidth="1"/>
    <col min="3597" max="3597" width="4.7109375" customWidth="1"/>
    <col min="3598" max="3598" width="1.7109375" customWidth="1"/>
    <col min="3599" max="3599" width="0.85546875" customWidth="1"/>
    <col min="3600" max="3600" width="5.7109375" customWidth="1"/>
    <col min="3601" max="3601" width="4.7109375" customWidth="1"/>
    <col min="3602" max="3602" width="6.7109375" customWidth="1"/>
    <col min="3841" max="3841" width="3.7109375" customWidth="1"/>
    <col min="3842" max="3842" width="17.5703125" customWidth="1"/>
    <col min="3843" max="3843" width="3.85546875" bestFit="1" customWidth="1"/>
    <col min="3844" max="3844" width="6.42578125" bestFit="1" customWidth="1"/>
    <col min="3845" max="3845" width="4.7109375" customWidth="1"/>
    <col min="3846" max="3846" width="6.7109375" customWidth="1"/>
    <col min="3847" max="3847" width="4.7109375" customWidth="1"/>
    <col min="3848" max="3848" width="6.7109375" customWidth="1"/>
    <col min="3849" max="3849" width="4.7109375" customWidth="1"/>
    <col min="3850" max="3850" width="6.7109375" customWidth="1"/>
    <col min="3851" max="3851" width="4.7109375" customWidth="1"/>
    <col min="3852" max="3852" width="6.7109375" customWidth="1"/>
    <col min="3853" max="3853" width="4.7109375" customWidth="1"/>
    <col min="3854" max="3854" width="1.7109375" customWidth="1"/>
    <col min="3855" max="3855" width="0.85546875" customWidth="1"/>
    <col min="3856" max="3856" width="5.7109375" customWidth="1"/>
    <col min="3857" max="3857" width="4.7109375" customWidth="1"/>
    <col min="3858" max="3858" width="6.7109375" customWidth="1"/>
    <col min="4097" max="4097" width="3.7109375" customWidth="1"/>
    <col min="4098" max="4098" width="17.5703125" customWidth="1"/>
    <col min="4099" max="4099" width="3.85546875" bestFit="1" customWidth="1"/>
    <col min="4100" max="4100" width="6.42578125" bestFit="1" customWidth="1"/>
    <col min="4101" max="4101" width="4.7109375" customWidth="1"/>
    <col min="4102" max="4102" width="6.7109375" customWidth="1"/>
    <col min="4103" max="4103" width="4.7109375" customWidth="1"/>
    <col min="4104" max="4104" width="6.7109375" customWidth="1"/>
    <col min="4105" max="4105" width="4.7109375" customWidth="1"/>
    <col min="4106" max="4106" width="6.7109375" customWidth="1"/>
    <col min="4107" max="4107" width="4.7109375" customWidth="1"/>
    <col min="4108" max="4108" width="6.7109375" customWidth="1"/>
    <col min="4109" max="4109" width="4.7109375" customWidth="1"/>
    <col min="4110" max="4110" width="1.7109375" customWidth="1"/>
    <col min="4111" max="4111" width="0.85546875" customWidth="1"/>
    <col min="4112" max="4112" width="5.7109375" customWidth="1"/>
    <col min="4113" max="4113" width="4.7109375" customWidth="1"/>
    <col min="4114" max="4114" width="6.7109375" customWidth="1"/>
    <col min="4353" max="4353" width="3.7109375" customWidth="1"/>
    <col min="4354" max="4354" width="17.5703125" customWidth="1"/>
    <col min="4355" max="4355" width="3.85546875" bestFit="1" customWidth="1"/>
    <col min="4356" max="4356" width="6.42578125" bestFit="1" customWidth="1"/>
    <col min="4357" max="4357" width="4.7109375" customWidth="1"/>
    <col min="4358" max="4358" width="6.7109375" customWidth="1"/>
    <col min="4359" max="4359" width="4.7109375" customWidth="1"/>
    <col min="4360" max="4360" width="6.7109375" customWidth="1"/>
    <col min="4361" max="4361" width="4.7109375" customWidth="1"/>
    <col min="4362" max="4362" width="6.7109375" customWidth="1"/>
    <col min="4363" max="4363" width="4.7109375" customWidth="1"/>
    <col min="4364" max="4364" width="6.7109375" customWidth="1"/>
    <col min="4365" max="4365" width="4.7109375" customWidth="1"/>
    <col min="4366" max="4366" width="1.7109375" customWidth="1"/>
    <col min="4367" max="4367" width="0.85546875" customWidth="1"/>
    <col min="4368" max="4368" width="5.7109375" customWidth="1"/>
    <col min="4369" max="4369" width="4.7109375" customWidth="1"/>
    <col min="4370" max="4370" width="6.7109375" customWidth="1"/>
    <col min="4609" max="4609" width="3.7109375" customWidth="1"/>
    <col min="4610" max="4610" width="17.5703125" customWidth="1"/>
    <col min="4611" max="4611" width="3.85546875" bestFit="1" customWidth="1"/>
    <col min="4612" max="4612" width="6.42578125" bestFit="1" customWidth="1"/>
    <col min="4613" max="4613" width="4.7109375" customWidth="1"/>
    <col min="4614" max="4614" width="6.7109375" customWidth="1"/>
    <col min="4615" max="4615" width="4.7109375" customWidth="1"/>
    <col min="4616" max="4616" width="6.7109375" customWidth="1"/>
    <col min="4617" max="4617" width="4.7109375" customWidth="1"/>
    <col min="4618" max="4618" width="6.7109375" customWidth="1"/>
    <col min="4619" max="4619" width="4.7109375" customWidth="1"/>
    <col min="4620" max="4620" width="6.7109375" customWidth="1"/>
    <col min="4621" max="4621" width="4.7109375" customWidth="1"/>
    <col min="4622" max="4622" width="1.7109375" customWidth="1"/>
    <col min="4623" max="4623" width="0.85546875" customWidth="1"/>
    <col min="4624" max="4624" width="5.7109375" customWidth="1"/>
    <col min="4625" max="4625" width="4.7109375" customWidth="1"/>
    <col min="4626" max="4626" width="6.7109375" customWidth="1"/>
    <col min="4865" max="4865" width="3.7109375" customWidth="1"/>
    <col min="4866" max="4866" width="17.5703125" customWidth="1"/>
    <col min="4867" max="4867" width="3.85546875" bestFit="1" customWidth="1"/>
    <col min="4868" max="4868" width="6.42578125" bestFit="1" customWidth="1"/>
    <col min="4869" max="4869" width="4.7109375" customWidth="1"/>
    <col min="4870" max="4870" width="6.7109375" customWidth="1"/>
    <col min="4871" max="4871" width="4.7109375" customWidth="1"/>
    <col min="4872" max="4872" width="6.7109375" customWidth="1"/>
    <col min="4873" max="4873" width="4.7109375" customWidth="1"/>
    <col min="4874" max="4874" width="6.7109375" customWidth="1"/>
    <col min="4875" max="4875" width="4.7109375" customWidth="1"/>
    <col min="4876" max="4876" width="6.7109375" customWidth="1"/>
    <col min="4877" max="4877" width="4.7109375" customWidth="1"/>
    <col min="4878" max="4878" width="1.7109375" customWidth="1"/>
    <col min="4879" max="4879" width="0.85546875" customWidth="1"/>
    <col min="4880" max="4880" width="5.7109375" customWidth="1"/>
    <col min="4881" max="4881" width="4.7109375" customWidth="1"/>
    <col min="4882" max="4882" width="6.7109375" customWidth="1"/>
    <col min="5121" max="5121" width="3.7109375" customWidth="1"/>
    <col min="5122" max="5122" width="17.5703125" customWidth="1"/>
    <col min="5123" max="5123" width="3.85546875" bestFit="1" customWidth="1"/>
    <col min="5124" max="5124" width="6.42578125" bestFit="1" customWidth="1"/>
    <col min="5125" max="5125" width="4.7109375" customWidth="1"/>
    <col min="5126" max="5126" width="6.7109375" customWidth="1"/>
    <col min="5127" max="5127" width="4.7109375" customWidth="1"/>
    <col min="5128" max="5128" width="6.7109375" customWidth="1"/>
    <col min="5129" max="5129" width="4.7109375" customWidth="1"/>
    <col min="5130" max="5130" width="6.7109375" customWidth="1"/>
    <col min="5131" max="5131" width="4.7109375" customWidth="1"/>
    <col min="5132" max="5132" width="6.7109375" customWidth="1"/>
    <col min="5133" max="5133" width="4.7109375" customWidth="1"/>
    <col min="5134" max="5134" width="1.7109375" customWidth="1"/>
    <col min="5135" max="5135" width="0.85546875" customWidth="1"/>
    <col min="5136" max="5136" width="5.7109375" customWidth="1"/>
    <col min="5137" max="5137" width="4.7109375" customWidth="1"/>
    <col min="5138" max="5138" width="6.7109375" customWidth="1"/>
    <col min="5377" max="5377" width="3.7109375" customWidth="1"/>
    <col min="5378" max="5378" width="17.5703125" customWidth="1"/>
    <col min="5379" max="5379" width="3.85546875" bestFit="1" customWidth="1"/>
    <col min="5380" max="5380" width="6.42578125" bestFit="1" customWidth="1"/>
    <col min="5381" max="5381" width="4.7109375" customWidth="1"/>
    <col min="5382" max="5382" width="6.7109375" customWidth="1"/>
    <col min="5383" max="5383" width="4.7109375" customWidth="1"/>
    <col min="5384" max="5384" width="6.7109375" customWidth="1"/>
    <col min="5385" max="5385" width="4.7109375" customWidth="1"/>
    <col min="5386" max="5386" width="6.7109375" customWidth="1"/>
    <col min="5387" max="5387" width="4.7109375" customWidth="1"/>
    <col min="5388" max="5388" width="6.7109375" customWidth="1"/>
    <col min="5389" max="5389" width="4.7109375" customWidth="1"/>
    <col min="5390" max="5390" width="1.7109375" customWidth="1"/>
    <col min="5391" max="5391" width="0.85546875" customWidth="1"/>
    <col min="5392" max="5392" width="5.7109375" customWidth="1"/>
    <col min="5393" max="5393" width="4.7109375" customWidth="1"/>
    <col min="5394" max="5394" width="6.7109375" customWidth="1"/>
    <col min="5633" max="5633" width="3.7109375" customWidth="1"/>
    <col min="5634" max="5634" width="17.5703125" customWidth="1"/>
    <col min="5635" max="5635" width="3.85546875" bestFit="1" customWidth="1"/>
    <col min="5636" max="5636" width="6.42578125" bestFit="1" customWidth="1"/>
    <col min="5637" max="5637" width="4.7109375" customWidth="1"/>
    <col min="5638" max="5638" width="6.7109375" customWidth="1"/>
    <col min="5639" max="5639" width="4.7109375" customWidth="1"/>
    <col min="5640" max="5640" width="6.7109375" customWidth="1"/>
    <col min="5641" max="5641" width="4.7109375" customWidth="1"/>
    <col min="5642" max="5642" width="6.7109375" customWidth="1"/>
    <col min="5643" max="5643" width="4.7109375" customWidth="1"/>
    <col min="5644" max="5644" width="6.7109375" customWidth="1"/>
    <col min="5645" max="5645" width="4.7109375" customWidth="1"/>
    <col min="5646" max="5646" width="1.7109375" customWidth="1"/>
    <col min="5647" max="5647" width="0.85546875" customWidth="1"/>
    <col min="5648" max="5648" width="5.7109375" customWidth="1"/>
    <col min="5649" max="5649" width="4.7109375" customWidth="1"/>
    <col min="5650" max="5650" width="6.7109375" customWidth="1"/>
    <col min="5889" max="5889" width="3.7109375" customWidth="1"/>
    <col min="5890" max="5890" width="17.5703125" customWidth="1"/>
    <col min="5891" max="5891" width="3.85546875" bestFit="1" customWidth="1"/>
    <col min="5892" max="5892" width="6.42578125" bestFit="1" customWidth="1"/>
    <col min="5893" max="5893" width="4.7109375" customWidth="1"/>
    <col min="5894" max="5894" width="6.7109375" customWidth="1"/>
    <col min="5895" max="5895" width="4.7109375" customWidth="1"/>
    <col min="5896" max="5896" width="6.7109375" customWidth="1"/>
    <col min="5897" max="5897" width="4.7109375" customWidth="1"/>
    <col min="5898" max="5898" width="6.7109375" customWidth="1"/>
    <col min="5899" max="5899" width="4.7109375" customWidth="1"/>
    <col min="5900" max="5900" width="6.7109375" customWidth="1"/>
    <col min="5901" max="5901" width="4.7109375" customWidth="1"/>
    <col min="5902" max="5902" width="1.7109375" customWidth="1"/>
    <col min="5903" max="5903" width="0.85546875" customWidth="1"/>
    <col min="5904" max="5904" width="5.7109375" customWidth="1"/>
    <col min="5905" max="5905" width="4.7109375" customWidth="1"/>
    <col min="5906" max="5906" width="6.7109375" customWidth="1"/>
    <col min="6145" max="6145" width="3.7109375" customWidth="1"/>
    <col min="6146" max="6146" width="17.5703125" customWidth="1"/>
    <col min="6147" max="6147" width="3.85546875" bestFit="1" customWidth="1"/>
    <col min="6148" max="6148" width="6.42578125" bestFit="1" customWidth="1"/>
    <col min="6149" max="6149" width="4.7109375" customWidth="1"/>
    <col min="6150" max="6150" width="6.7109375" customWidth="1"/>
    <col min="6151" max="6151" width="4.7109375" customWidth="1"/>
    <col min="6152" max="6152" width="6.7109375" customWidth="1"/>
    <col min="6153" max="6153" width="4.7109375" customWidth="1"/>
    <col min="6154" max="6154" width="6.7109375" customWidth="1"/>
    <col min="6155" max="6155" width="4.7109375" customWidth="1"/>
    <col min="6156" max="6156" width="6.7109375" customWidth="1"/>
    <col min="6157" max="6157" width="4.7109375" customWidth="1"/>
    <col min="6158" max="6158" width="1.7109375" customWidth="1"/>
    <col min="6159" max="6159" width="0.85546875" customWidth="1"/>
    <col min="6160" max="6160" width="5.7109375" customWidth="1"/>
    <col min="6161" max="6161" width="4.7109375" customWidth="1"/>
    <col min="6162" max="6162" width="6.7109375" customWidth="1"/>
    <col min="6401" max="6401" width="3.7109375" customWidth="1"/>
    <col min="6402" max="6402" width="17.5703125" customWidth="1"/>
    <col min="6403" max="6403" width="3.85546875" bestFit="1" customWidth="1"/>
    <col min="6404" max="6404" width="6.42578125" bestFit="1" customWidth="1"/>
    <col min="6405" max="6405" width="4.7109375" customWidth="1"/>
    <col min="6406" max="6406" width="6.7109375" customWidth="1"/>
    <col min="6407" max="6407" width="4.7109375" customWidth="1"/>
    <col min="6408" max="6408" width="6.7109375" customWidth="1"/>
    <col min="6409" max="6409" width="4.7109375" customWidth="1"/>
    <col min="6410" max="6410" width="6.7109375" customWidth="1"/>
    <col min="6411" max="6411" width="4.7109375" customWidth="1"/>
    <col min="6412" max="6412" width="6.7109375" customWidth="1"/>
    <col min="6413" max="6413" width="4.7109375" customWidth="1"/>
    <col min="6414" max="6414" width="1.7109375" customWidth="1"/>
    <col min="6415" max="6415" width="0.85546875" customWidth="1"/>
    <col min="6416" max="6416" width="5.7109375" customWidth="1"/>
    <col min="6417" max="6417" width="4.7109375" customWidth="1"/>
    <col min="6418" max="6418" width="6.7109375" customWidth="1"/>
    <col min="6657" max="6657" width="3.7109375" customWidth="1"/>
    <col min="6658" max="6658" width="17.5703125" customWidth="1"/>
    <col min="6659" max="6659" width="3.85546875" bestFit="1" customWidth="1"/>
    <col min="6660" max="6660" width="6.42578125" bestFit="1" customWidth="1"/>
    <col min="6661" max="6661" width="4.7109375" customWidth="1"/>
    <col min="6662" max="6662" width="6.7109375" customWidth="1"/>
    <col min="6663" max="6663" width="4.7109375" customWidth="1"/>
    <col min="6664" max="6664" width="6.7109375" customWidth="1"/>
    <col min="6665" max="6665" width="4.7109375" customWidth="1"/>
    <col min="6666" max="6666" width="6.7109375" customWidth="1"/>
    <col min="6667" max="6667" width="4.7109375" customWidth="1"/>
    <col min="6668" max="6668" width="6.7109375" customWidth="1"/>
    <col min="6669" max="6669" width="4.7109375" customWidth="1"/>
    <col min="6670" max="6670" width="1.7109375" customWidth="1"/>
    <col min="6671" max="6671" width="0.85546875" customWidth="1"/>
    <col min="6672" max="6672" width="5.7109375" customWidth="1"/>
    <col min="6673" max="6673" width="4.7109375" customWidth="1"/>
    <col min="6674" max="6674" width="6.7109375" customWidth="1"/>
    <col min="6913" max="6913" width="3.7109375" customWidth="1"/>
    <col min="6914" max="6914" width="17.5703125" customWidth="1"/>
    <col min="6915" max="6915" width="3.85546875" bestFit="1" customWidth="1"/>
    <col min="6916" max="6916" width="6.42578125" bestFit="1" customWidth="1"/>
    <col min="6917" max="6917" width="4.7109375" customWidth="1"/>
    <col min="6918" max="6918" width="6.7109375" customWidth="1"/>
    <col min="6919" max="6919" width="4.7109375" customWidth="1"/>
    <col min="6920" max="6920" width="6.7109375" customWidth="1"/>
    <col min="6921" max="6921" width="4.7109375" customWidth="1"/>
    <col min="6922" max="6922" width="6.7109375" customWidth="1"/>
    <col min="6923" max="6923" width="4.7109375" customWidth="1"/>
    <col min="6924" max="6924" width="6.7109375" customWidth="1"/>
    <col min="6925" max="6925" width="4.7109375" customWidth="1"/>
    <col min="6926" max="6926" width="1.7109375" customWidth="1"/>
    <col min="6927" max="6927" width="0.85546875" customWidth="1"/>
    <col min="6928" max="6928" width="5.7109375" customWidth="1"/>
    <col min="6929" max="6929" width="4.7109375" customWidth="1"/>
    <col min="6930" max="6930" width="6.7109375" customWidth="1"/>
    <col min="7169" max="7169" width="3.7109375" customWidth="1"/>
    <col min="7170" max="7170" width="17.5703125" customWidth="1"/>
    <col min="7171" max="7171" width="3.85546875" bestFit="1" customWidth="1"/>
    <col min="7172" max="7172" width="6.42578125" bestFit="1" customWidth="1"/>
    <col min="7173" max="7173" width="4.7109375" customWidth="1"/>
    <col min="7174" max="7174" width="6.7109375" customWidth="1"/>
    <col min="7175" max="7175" width="4.7109375" customWidth="1"/>
    <col min="7176" max="7176" width="6.7109375" customWidth="1"/>
    <col min="7177" max="7177" width="4.7109375" customWidth="1"/>
    <col min="7178" max="7178" width="6.7109375" customWidth="1"/>
    <col min="7179" max="7179" width="4.7109375" customWidth="1"/>
    <col min="7180" max="7180" width="6.7109375" customWidth="1"/>
    <col min="7181" max="7181" width="4.7109375" customWidth="1"/>
    <col min="7182" max="7182" width="1.7109375" customWidth="1"/>
    <col min="7183" max="7183" width="0.85546875" customWidth="1"/>
    <col min="7184" max="7184" width="5.7109375" customWidth="1"/>
    <col min="7185" max="7185" width="4.7109375" customWidth="1"/>
    <col min="7186" max="7186" width="6.7109375" customWidth="1"/>
    <col min="7425" max="7425" width="3.7109375" customWidth="1"/>
    <col min="7426" max="7426" width="17.5703125" customWidth="1"/>
    <col min="7427" max="7427" width="3.85546875" bestFit="1" customWidth="1"/>
    <col min="7428" max="7428" width="6.42578125" bestFit="1" customWidth="1"/>
    <col min="7429" max="7429" width="4.7109375" customWidth="1"/>
    <col min="7430" max="7430" width="6.7109375" customWidth="1"/>
    <col min="7431" max="7431" width="4.7109375" customWidth="1"/>
    <col min="7432" max="7432" width="6.7109375" customWidth="1"/>
    <col min="7433" max="7433" width="4.7109375" customWidth="1"/>
    <col min="7434" max="7434" width="6.7109375" customWidth="1"/>
    <col min="7435" max="7435" width="4.7109375" customWidth="1"/>
    <col min="7436" max="7436" width="6.7109375" customWidth="1"/>
    <col min="7437" max="7437" width="4.7109375" customWidth="1"/>
    <col min="7438" max="7438" width="1.7109375" customWidth="1"/>
    <col min="7439" max="7439" width="0.85546875" customWidth="1"/>
    <col min="7440" max="7440" width="5.7109375" customWidth="1"/>
    <col min="7441" max="7441" width="4.7109375" customWidth="1"/>
    <col min="7442" max="7442" width="6.7109375" customWidth="1"/>
    <col min="7681" max="7681" width="3.7109375" customWidth="1"/>
    <col min="7682" max="7682" width="17.5703125" customWidth="1"/>
    <col min="7683" max="7683" width="3.85546875" bestFit="1" customWidth="1"/>
    <col min="7684" max="7684" width="6.42578125" bestFit="1" customWidth="1"/>
    <col min="7685" max="7685" width="4.7109375" customWidth="1"/>
    <col min="7686" max="7686" width="6.7109375" customWidth="1"/>
    <col min="7687" max="7687" width="4.7109375" customWidth="1"/>
    <col min="7688" max="7688" width="6.7109375" customWidth="1"/>
    <col min="7689" max="7689" width="4.7109375" customWidth="1"/>
    <col min="7690" max="7690" width="6.7109375" customWidth="1"/>
    <col min="7691" max="7691" width="4.7109375" customWidth="1"/>
    <col min="7692" max="7692" width="6.7109375" customWidth="1"/>
    <col min="7693" max="7693" width="4.7109375" customWidth="1"/>
    <col min="7694" max="7694" width="1.7109375" customWidth="1"/>
    <col min="7695" max="7695" width="0.85546875" customWidth="1"/>
    <col min="7696" max="7696" width="5.7109375" customWidth="1"/>
    <col min="7697" max="7697" width="4.7109375" customWidth="1"/>
    <col min="7698" max="7698" width="6.7109375" customWidth="1"/>
    <col min="7937" max="7937" width="3.7109375" customWidth="1"/>
    <col min="7938" max="7938" width="17.5703125" customWidth="1"/>
    <col min="7939" max="7939" width="3.85546875" bestFit="1" customWidth="1"/>
    <col min="7940" max="7940" width="6.42578125" bestFit="1" customWidth="1"/>
    <col min="7941" max="7941" width="4.7109375" customWidth="1"/>
    <col min="7942" max="7942" width="6.7109375" customWidth="1"/>
    <col min="7943" max="7943" width="4.7109375" customWidth="1"/>
    <col min="7944" max="7944" width="6.7109375" customWidth="1"/>
    <col min="7945" max="7945" width="4.7109375" customWidth="1"/>
    <col min="7946" max="7946" width="6.7109375" customWidth="1"/>
    <col min="7947" max="7947" width="4.7109375" customWidth="1"/>
    <col min="7948" max="7948" width="6.7109375" customWidth="1"/>
    <col min="7949" max="7949" width="4.7109375" customWidth="1"/>
    <col min="7950" max="7950" width="1.7109375" customWidth="1"/>
    <col min="7951" max="7951" width="0.85546875" customWidth="1"/>
    <col min="7952" max="7952" width="5.7109375" customWidth="1"/>
    <col min="7953" max="7953" width="4.7109375" customWidth="1"/>
    <col min="7954" max="7954" width="6.7109375" customWidth="1"/>
    <col min="8193" max="8193" width="3.7109375" customWidth="1"/>
    <col min="8194" max="8194" width="17.5703125" customWidth="1"/>
    <col min="8195" max="8195" width="3.85546875" bestFit="1" customWidth="1"/>
    <col min="8196" max="8196" width="6.42578125" bestFit="1" customWidth="1"/>
    <col min="8197" max="8197" width="4.7109375" customWidth="1"/>
    <col min="8198" max="8198" width="6.7109375" customWidth="1"/>
    <col min="8199" max="8199" width="4.7109375" customWidth="1"/>
    <col min="8200" max="8200" width="6.7109375" customWidth="1"/>
    <col min="8201" max="8201" width="4.7109375" customWidth="1"/>
    <col min="8202" max="8202" width="6.7109375" customWidth="1"/>
    <col min="8203" max="8203" width="4.7109375" customWidth="1"/>
    <col min="8204" max="8204" width="6.7109375" customWidth="1"/>
    <col min="8205" max="8205" width="4.7109375" customWidth="1"/>
    <col min="8206" max="8206" width="1.7109375" customWidth="1"/>
    <col min="8207" max="8207" width="0.85546875" customWidth="1"/>
    <col min="8208" max="8208" width="5.7109375" customWidth="1"/>
    <col min="8209" max="8209" width="4.7109375" customWidth="1"/>
    <col min="8210" max="8210" width="6.7109375" customWidth="1"/>
    <col min="8449" max="8449" width="3.7109375" customWidth="1"/>
    <col min="8450" max="8450" width="17.5703125" customWidth="1"/>
    <col min="8451" max="8451" width="3.85546875" bestFit="1" customWidth="1"/>
    <col min="8452" max="8452" width="6.42578125" bestFit="1" customWidth="1"/>
    <col min="8453" max="8453" width="4.7109375" customWidth="1"/>
    <col min="8454" max="8454" width="6.7109375" customWidth="1"/>
    <col min="8455" max="8455" width="4.7109375" customWidth="1"/>
    <col min="8456" max="8456" width="6.7109375" customWidth="1"/>
    <col min="8457" max="8457" width="4.7109375" customWidth="1"/>
    <col min="8458" max="8458" width="6.7109375" customWidth="1"/>
    <col min="8459" max="8459" width="4.7109375" customWidth="1"/>
    <col min="8460" max="8460" width="6.7109375" customWidth="1"/>
    <col min="8461" max="8461" width="4.7109375" customWidth="1"/>
    <col min="8462" max="8462" width="1.7109375" customWidth="1"/>
    <col min="8463" max="8463" width="0.85546875" customWidth="1"/>
    <col min="8464" max="8464" width="5.7109375" customWidth="1"/>
    <col min="8465" max="8465" width="4.7109375" customWidth="1"/>
    <col min="8466" max="8466" width="6.7109375" customWidth="1"/>
    <col min="8705" max="8705" width="3.7109375" customWidth="1"/>
    <col min="8706" max="8706" width="17.5703125" customWidth="1"/>
    <col min="8707" max="8707" width="3.85546875" bestFit="1" customWidth="1"/>
    <col min="8708" max="8708" width="6.42578125" bestFit="1" customWidth="1"/>
    <col min="8709" max="8709" width="4.7109375" customWidth="1"/>
    <col min="8710" max="8710" width="6.7109375" customWidth="1"/>
    <col min="8711" max="8711" width="4.7109375" customWidth="1"/>
    <col min="8712" max="8712" width="6.7109375" customWidth="1"/>
    <col min="8713" max="8713" width="4.7109375" customWidth="1"/>
    <col min="8714" max="8714" width="6.7109375" customWidth="1"/>
    <col min="8715" max="8715" width="4.7109375" customWidth="1"/>
    <col min="8716" max="8716" width="6.7109375" customWidth="1"/>
    <col min="8717" max="8717" width="4.7109375" customWidth="1"/>
    <col min="8718" max="8718" width="1.7109375" customWidth="1"/>
    <col min="8719" max="8719" width="0.85546875" customWidth="1"/>
    <col min="8720" max="8720" width="5.7109375" customWidth="1"/>
    <col min="8721" max="8721" width="4.7109375" customWidth="1"/>
    <col min="8722" max="8722" width="6.7109375" customWidth="1"/>
    <col min="8961" max="8961" width="3.7109375" customWidth="1"/>
    <col min="8962" max="8962" width="17.5703125" customWidth="1"/>
    <col min="8963" max="8963" width="3.85546875" bestFit="1" customWidth="1"/>
    <col min="8964" max="8964" width="6.42578125" bestFit="1" customWidth="1"/>
    <col min="8965" max="8965" width="4.7109375" customWidth="1"/>
    <col min="8966" max="8966" width="6.7109375" customWidth="1"/>
    <col min="8967" max="8967" width="4.7109375" customWidth="1"/>
    <col min="8968" max="8968" width="6.7109375" customWidth="1"/>
    <col min="8969" max="8969" width="4.7109375" customWidth="1"/>
    <col min="8970" max="8970" width="6.7109375" customWidth="1"/>
    <col min="8971" max="8971" width="4.7109375" customWidth="1"/>
    <col min="8972" max="8972" width="6.7109375" customWidth="1"/>
    <col min="8973" max="8973" width="4.7109375" customWidth="1"/>
    <col min="8974" max="8974" width="1.7109375" customWidth="1"/>
    <col min="8975" max="8975" width="0.85546875" customWidth="1"/>
    <col min="8976" max="8976" width="5.7109375" customWidth="1"/>
    <col min="8977" max="8977" width="4.7109375" customWidth="1"/>
    <col min="8978" max="8978" width="6.7109375" customWidth="1"/>
    <col min="9217" max="9217" width="3.7109375" customWidth="1"/>
    <col min="9218" max="9218" width="17.5703125" customWidth="1"/>
    <col min="9219" max="9219" width="3.85546875" bestFit="1" customWidth="1"/>
    <col min="9220" max="9220" width="6.42578125" bestFit="1" customWidth="1"/>
    <col min="9221" max="9221" width="4.7109375" customWidth="1"/>
    <col min="9222" max="9222" width="6.7109375" customWidth="1"/>
    <col min="9223" max="9223" width="4.7109375" customWidth="1"/>
    <col min="9224" max="9224" width="6.7109375" customWidth="1"/>
    <col min="9225" max="9225" width="4.7109375" customWidth="1"/>
    <col min="9226" max="9226" width="6.7109375" customWidth="1"/>
    <col min="9227" max="9227" width="4.7109375" customWidth="1"/>
    <col min="9228" max="9228" width="6.7109375" customWidth="1"/>
    <col min="9229" max="9229" width="4.7109375" customWidth="1"/>
    <col min="9230" max="9230" width="1.7109375" customWidth="1"/>
    <col min="9231" max="9231" width="0.85546875" customWidth="1"/>
    <col min="9232" max="9232" width="5.7109375" customWidth="1"/>
    <col min="9233" max="9233" width="4.7109375" customWidth="1"/>
    <col min="9234" max="9234" width="6.7109375" customWidth="1"/>
    <col min="9473" max="9473" width="3.7109375" customWidth="1"/>
    <col min="9474" max="9474" width="17.5703125" customWidth="1"/>
    <col min="9475" max="9475" width="3.85546875" bestFit="1" customWidth="1"/>
    <col min="9476" max="9476" width="6.42578125" bestFit="1" customWidth="1"/>
    <col min="9477" max="9477" width="4.7109375" customWidth="1"/>
    <col min="9478" max="9478" width="6.7109375" customWidth="1"/>
    <col min="9479" max="9479" width="4.7109375" customWidth="1"/>
    <col min="9480" max="9480" width="6.7109375" customWidth="1"/>
    <col min="9481" max="9481" width="4.7109375" customWidth="1"/>
    <col min="9482" max="9482" width="6.7109375" customWidth="1"/>
    <col min="9483" max="9483" width="4.7109375" customWidth="1"/>
    <col min="9484" max="9484" width="6.7109375" customWidth="1"/>
    <col min="9485" max="9485" width="4.7109375" customWidth="1"/>
    <col min="9486" max="9486" width="1.7109375" customWidth="1"/>
    <col min="9487" max="9487" width="0.85546875" customWidth="1"/>
    <col min="9488" max="9488" width="5.7109375" customWidth="1"/>
    <col min="9489" max="9489" width="4.7109375" customWidth="1"/>
    <col min="9490" max="9490" width="6.7109375" customWidth="1"/>
    <col min="9729" max="9729" width="3.7109375" customWidth="1"/>
    <col min="9730" max="9730" width="17.5703125" customWidth="1"/>
    <col min="9731" max="9731" width="3.85546875" bestFit="1" customWidth="1"/>
    <col min="9732" max="9732" width="6.42578125" bestFit="1" customWidth="1"/>
    <col min="9733" max="9733" width="4.7109375" customWidth="1"/>
    <col min="9734" max="9734" width="6.7109375" customWidth="1"/>
    <col min="9735" max="9735" width="4.7109375" customWidth="1"/>
    <col min="9736" max="9736" width="6.7109375" customWidth="1"/>
    <col min="9737" max="9737" width="4.7109375" customWidth="1"/>
    <col min="9738" max="9738" width="6.7109375" customWidth="1"/>
    <col min="9739" max="9739" width="4.7109375" customWidth="1"/>
    <col min="9740" max="9740" width="6.7109375" customWidth="1"/>
    <col min="9741" max="9741" width="4.7109375" customWidth="1"/>
    <col min="9742" max="9742" width="1.7109375" customWidth="1"/>
    <col min="9743" max="9743" width="0.85546875" customWidth="1"/>
    <col min="9744" max="9744" width="5.7109375" customWidth="1"/>
    <col min="9745" max="9745" width="4.7109375" customWidth="1"/>
    <col min="9746" max="9746" width="6.7109375" customWidth="1"/>
    <col min="9985" max="9985" width="3.7109375" customWidth="1"/>
    <col min="9986" max="9986" width="17.5703125" customWidth="1"/>
    <col min="9987" max="9987" width="3.85546875" bestFit="1" customWidth="1"/>
    <col min="9988" max="9988" width="6.42578125" bestFit="1" customWidth="1"/>
    <col min="9989" max="9989" width="4.7109375" customWidth="1"/>
    <col min="9990" max="9990" width="6.7109375" customWidth="1"/>
    <col min="9991" max="9991" width="4.7109375" customWidth="1"/>
    <col min="9992" max="9992" width="6.7109375" customWidth="1"/>
    <col min="9993" max="9993" width="4.7109375" customWidth="1"/>
    <col min="9994" max="9994" width="6.7109375" customWidth="1"/>
    <col min="9995" max="9995" width="4.7109375" customWidth="1"/>
    <col min="9996" max="9996" width="6.7109375" customWidth="1"/>
    <col min="9997" max="9997" width="4.7109375" customWidth="1"/>
    <col min="9998" max="9998" width="1.7109375" customWidth="1"/>
    <col min="9999" max="9999" width="0.85546875" customWidth="1"/>
    <col min="10000" max="10000" width="5.7109375" customWidth="1"/>
    <col min="10001" max="10001" width="4.7109375" customWidth="1"/>
    <col min="10002" max="10002" width="6.7109375" customWidth="1"/>
    <col min="10241" max="10241" width="3.7109375" customWidth="1"/>
    <col min="10242" max="10242" width="17.5703125" customWidth="1"/>
    <col min="10243" max="10243" width="3.85546875" bestFit="1" customWidth="1"/>
    <col min="10244" max="10244" width="6.42578125" bestFit="1" customWidth="1"/>
    <col min="10245" max="10245" width="4.7109375" customWidth="1"/>
    <col min="10246" max="10246" width="6.7109375" customWidth="1"/>
    <col min="10247" max="10247" width="4.7109375" customWidth="1"/>
    <col min="10248" max="10248" width="6.7109375" customWidth="1"/>
    <col min="10249" max="10249" width="4.7109375" customWidth="1"/>
    <col min="10250" max="10250" width="6.7109375" customWidth="1"/>
    <col min="10251" max="10251" width="4.7109375" customWidth="1"/>
    <col min="10252" max="10252" width="6.7109375" customWidth="1"/>
    <col min="10253" max="10253" width="4.7109375" customWidth="1"/>
    <col min="10254" max="10254" width="1.7109375" customWidth="1"/>
    <col min="10255" max="10255" width="0.85546875" customWidth="1"/>
    <col min="10256" max="10256" width="5.7109375" customWidth="1"/>
    <col min="10257" max="10257" width="4.7109375" customWidth="1"/>
    <col min="10258" max="10258" width="6.7109375" customWidth="1"/>
    <col min="10497" max="10497" width="3.7109375" customWidth="1"/>
    <col min="10498" max="10498" width="17.5703125" customWidth="1"/>
    <col min="10499" max="10499" width="3.85546875" bestFit="1" customWidth="1"/>
    <col min="10500" max="10500" width="6.42578125" bestFit="1" customWidth="1"/>
    <col min="10501" max="10501" width="4.7109375" customWidth="1"/>
    <col min="10502" max="10502" width="6.7109375" customWidth="1"/>
    <col min="10503" max="10503" width="4.7109375" customWidth="1"/>
    <col min="10504" max="10504" width="6.7109375" customWidth="1"/>
    <col min="10505" max="10505" width="4.7109375" customWidth="1"/>
    <col min="10506" max="10506" width="6.7109375" customWidth="1"/>
    <col min="10507" max="10507" width="4.7109375" customWidth="1"/>
    <col min="10508" max="10508" width="6.7109375" customWidth="1"/>
    <col min="10509" max="10509" width="4.7109375" customWidth="1"/>
    <col min="10510" max="10510" width="1.7109375" customWidth="1"/>
    <col min="10511" max="10511" width="0.85546875" customWidth="1"/>
    <col min="10512" max="10512" width="5.7109375" customWidth="1"/>
    <col min="10513" max="10513" width="4.7109375" customWidth="1"/>
    <col min="10514" max="10514" width="6.7109375" customWidth="1"/>
    <col min="10753" max="10753" width="3.7109375" customWidth="1"/>
    <col min="10754" max="10754" width="17.5703125" customWidth="1"/>
    <col min="10755" max="10755" width="3.85546875" bestFit="1" customWidth="1"/>
    <col min="10756" max="10756" width="6.42578125" bestFit="1" customWidth="1"/>
    <col min="10757" max="10757" width="4.7109375" customWidth="1"/>
    <col min="10758" max="10758" width="6.7109375" customWidth="1"/>
    <col min="10759" max="10759" width="4.7109375" customWidth="1"/>
    <col min="10760" max="10760" width="6.7109375" customWidth="1"/>
    <col min="10761" max="10761" width="4.7109375" customWidth="1"/>
    <col min="10762" max="10762" width="6.7109375" customWidth="1"/>
    <col min="10763" max="10763" width="4.7109375" customWidth="1"/>
    <col min="10764" max="10764" width="6.7109375" customWidth="1"/>
    <col min="10765" max="10765" width="4.7109375" customWidth="1"/>
    <col min="10766" max="10766" width="1.7109375" customWidth="1"/>
    <col min="10767" max="10767" width="0.85546875" customWidth="1"/>
    <col min="10768" max="10768" width="5.7109375" customWidth="1"/>
    <col min="10769" max="10769" width="4.7109375" customWidth="1"/>
    <col min="10770" max="10770" width="6.7109375" customWidth="1"/>
    <col min="11009" max="11009" width="3.7109375" customWidth="1"/>
    <col min="11010" max="11010" width="17.5703125" customWidth="1"/>
    <col min="11011" max="11011" width="3.85546875" bestFit="1" customWidth="1"/>
    <col min="11012" max="11012" width="6.42578125" bestFit="1" customWidth="1"/>
    <col min="11013" max="11013" width="4.7109375" customWidth="1"/>
    <col min="11014" max="11014" width="6.7109375" customWidth="1"/>
    <col min="11015" max="11015" width="4.7109375" customWidth="1"/>
    <col min="11016" max="11016" width="6.7109375" customWidth="1"/>
    <col min="11017" max="11017" width="4.7109375" customWidth="1"/>
    <col min="11018" max="11018" width="6.7109375" customWidth="1"/>
    <col min="11019" max="11019" width="4.7109375" customWidth="1"/>
    <col min="11020" max="11020" width="6.7109375" customWidth="1"/>
    <col min="11021" max="11021" width="4.7109375" customWidth="1"/>
    <col min="11022" max="11022" width="1.7109375" customWidth="1"/>
    <col min="11023" max="11023" width="0.85546875" customWidth="1"/>
    <col min="11024" max="11024" width="5.7109375" customWidth="1"/>
    <col min="11025" max="11025" width="4.7109375" customWidth="1"/>
    <col min="11026" max="11026" width="6.7109375" customWidth="1"/>
    <col min="11265" max="11265" width="3.7109375" customWidth="1"/>
    <col min="11266" max="11266" width="17.5703125" customWidth="1"/>
    <col min="11267" max="11267" width="3.85546875" bestFit="1" customWidth="1"/>
    <col min="11268" max="11268" width="6.42578125" bestFit="1" customWidth="1"/>
    <col min="11269" max="11269" width="4.7109375" customWidth="1"/>
    <col min="11270" max="11270" width="6.7109375" customWidth="1"/>
    <col min="11271" max="11271" width="4.7109375" customWidth="1"/>
    <col min="11272" max="11272" width="6.7109375" customWidth="1"/>
    <col min="11273" max="11273" width="4.7109375" customWidth="1"/>
    <col min="11274" max="11274" width="6.7109375" customWidth="1"/>
    <col min="11275" max="11275" width="4.7109375" customWidth="1"/>
    <col min="11276" max="11276" width="6.7109375" customWidth="1"/>
    <col min="11277" max="11277" width="4.7109375" customWidth="1"/>
    <col min="11278" max="11278" width="1.7109375" customWidth="1"/>
    <col min="11279" max="11279" width="0.85546875" customWidth="1"/>
    <col min="11280" max="11280" width="5.7109375" customWidth="1"/>
    <col min="11281" max="11281" width="4.7109375" customWidth="1"/>
    <col min="11282" max="11282" width="6.7109375" customWidth="1"/>
    <col min="11521" max="11521" width="3.7109375" customWidth="1"/>
    <col min="11522" max="11522" width="17.5703125" customWidth="1"/>
    <col min="11523" max="11523" width="3.85546875" bestFit="1" customWidth="1"/>
    <col min="11524" max="11524" width="6.42578125" bestFit="1" customWidth="1"/>
    <col min="11525" max="11525" width="4.7109375" customWidth="1"/>
    <col min="11526" max="11526" width="6.7109375" customWidth="1"/>
    <col min="11527" max="11527" width="4.7109375" customWidth="1"/>
    <col min="11528" max="11528" width="6.7109375" customWidth="1"/>
    <col min="11529" max="11529" width="4.7109375" customWidth="1"/>
    <col min="11530" max="11530" width="6.7109375" customWidth="1"/>
    <col min="11531" max="11531" width="4.7109375" customWidth="1"/>
    <col min="11532" max="11532" width="6.7109375" customWidth="1"/>
    <col min="11533" max="11533" width="4.7109375" customWidth="1"/>
    <col min="11534" max="11534" width="1.7109375" customWidth="1"/>
    <col min="11535" max="11535" width="0.85546875" customWidth="1"/>
    <col min="11536" max="11536" width="5.7109375" customWidth="1"/>
    <col min="11537" max="11537" width="4.7109375" customWidth="1"/>
    <col min="11538" max="11538" width="6.7109375" customWidth="1"/>
    <col min="11777" max="11777" width="3.7109375" customWidth="1"/>
    <col min="11778" max="11778" width="17.5703125" customWidth="1"/>
    <col min="11779" max="11779" width="3.85546875" bestFit="1" customWidth="1"/>
    <col min="11780" max="11780" width="6.42578125" bestFit="1" customWidth="1"/>
    <col min="11781" max="11781" width="4.7109375" customWidth="1"/>
    <col min="11782" max="11782" width="6.7109375" customWidth="1"/>
    <col min="11783" max="11783" width="4.7109375" customWidth="1"/>
    <col min="11784" max="11784" width="6.7109375" customWidth="1"/>
    <col min="11785" max="11785" width="4.7109375" customWidth="1"/>
    <col min="11786" max="11786" width="6.7109375" customWidth="1"/>
    <col min="11787" max="11787" width="4.7109375" customWidth="1"/>
    <col min="11788" max="11788" width="6.7109375" customWidth="1"/>
    <col min="11789" max="11789" width="4.7109375" customWidth="1"/>
    <col min="11790" max="11790" width="1.7109375" customWidth="1"/>
    <col min="11791" max="11791" width="0.85546875" customWidth="1"/>
    <col min="11792" max="11792" width="5.7109375" customWidth="1"/>
    <col min="11793" max="11793" width="4.7109375" customWidth="1"/>
    <col min="11794" max="11794" width="6.7109375" customWidth="1"/>
    <col min="12033" max="12033" width="3.7109375" customWidth="1"/>
    <col min="12034" max="12034" width="17.5703125" customWidth="1"/>
    <col min="12035" max="12035" width="3.85546875" bestFit="1" customWidth="1"/>
    <col min="12036" max="12036" width="6.42578125" bestFit="1" customWidth="1"/>
    <col min="12037" max="12037" width="4.7109375" customWidth="1"/>
    <col min="12038" max="12038" width="6.7109375" customWidth="1"/>
    <col min="12039" max="12039" width="4.7109375" customWidth="1"/>
    <col min="12040" max="12040" width="6.7109375" customWidth="1"/>
    <col min="12041" max="12041" width="4.7109375" customWidth="1"/>
    <col min="12042" max="12042" width="6.7109375" customWidth="1"/>
    <col min="12043" max="12043" width="4.7109375" customWidth="1"/>
    <col min="12044" max="12044" width="6.7109375" customWidth="1"/>
    <col min="12045" max="12045" width="4.7109375" customWidth="1"/>
    <col min="12046" max="12046" width="1.7109375" customWidth="1"/>
    <col min="12047" max="12047" width="0.85546875" customWidth="1"/>
    <col min="12048" max="12048" width="5.7109375" customWidth="1"/>
    <col min="12049" max="12049" width="4.7109375" customWidth="1"/>
    <col min="12050" max="12050" width="6.7109375" customWidth="1"/>
    <col min="12289" max="12289" width="3.7109375" customWidth="1"/>
    <col min="12290" max="12290" width="17.5703125" customWidth="1"/>
    <col min="12291" max="12291" width="3.85546875" bestFit="1" customWidth="1"/>
    <col min="12292" max="12292" width="6.42578125" bestFit="1" customWidth="1"/>
    <col min="12293" max="12293" width="4.7109375" customWidth="1"/>
    <col min="12294" max="12294" width="6.7109375" customWidth="1"/>
    <col min="12295" max="12295" width="4.7109375" customWidth="1"/>
    <col min="12296" max="12296" width="6.7109375" customWidth="1"/>
    <col min="12297" max="12297" width="4.7109375" customWidth="1"/>
    <col min="12298" max="12298" width="6.7109375" customWidth="1"/>
    <col min="12299" max="12299" width="4.7109375" customWidth="1"/>
    <col min="12300" max="12300" width="6.7109375" customWidth="1"/>
    <col min="12301" max="12301" width="4.7109375" customWidth="1"/>
    <col min="12302" max="12302" width="1.7109375" customWidth="1"/>
    <col min="12303" max="12303" width="0.85546875" customWidth="1"/>
    <col min="12304" max="12304" width="5.7109375" customWidth="1"/>
    <col min="12305" max="12305" width="4.7109375" customWidth="1"/>
    <col min="12306" max="12306" width="6.7109375" customWidth="1"/>
    <col min="12545" max="12545" width="3.7109375" customWidth="1"/>
    <col min="12546" max="12546" width="17.5703125" customWidth="1"/>
    <col min="12547" max="12547" width="3.85546875" bestFit="1" customWidth="1"/>
    <col min="12548" max="12548" width="6.42578125" bestFit="1" customWidth="1"/>
    <col min="12549" max="12549" width="4.7109375" customWidth="1"/>
    <col min="12550" max="12550" width="6.7109375" customWidth="1"/>
    <col min="12551" max="12551" width="4.7109375" customWidth="1"/>
    <col min="12552" max="12552" width="6.7109375" customWidth="1"/>
    <col min="12553" max="12553" width="4.7109375" customWidth="1"/>
    <col min="12554" max="12554" width="6.7109375" customWidth="1"/>
    <col min="12555" max="12555" width="4.7109375" customWidth="1"/>
    <col min="12556" max="12556" width="6.7109375" customWidth="1"/>
    <col min="12557" max="12557" width="4.7109375" customWidth="1"/>
    <col min="12558" max="12558" width="1.7109375" customWidth="1"/>
    <col min="12559" max="12559" width="0.85546875" customWidth="1"/>
    <col min="12560" max="12560" width="5.7109375" customWidth="1"/>
    <col min="12561" max="12561" width="4.7109375" customWidth="1"/>
    <col min="12562" max="12562" width="6.7109375" customWidth="1"/>
    <col min="12801" max="12801" width="3.7109375" customWidth="1"/>
    <col min="12802" max="12802" width="17.5703125" customWidth="1"/>
    <col min="12803" max="12803" width="3.85546875" bestFit="1" customWidth="1"/>
    <col min="12804" max="12804" width="6.42578125" bestFit="1" customWidth="1"/>
    <col min="12805" max="12805" width="4.7109375" customWidth="1"/>
    <col min="12806" max="12806" width="6.7109375" customWidth="1"/>
    <col min="12807" max="12807" width="4.7109375" customWidth="1"/>
    <col min="12808" max="12808" width="6.7109375" customWidth="1"/>
    <col min="12809" max="12809" width="4.7109375" customWidth="1"/>
    <col min="12810" max="12810" width="6.7109375" customWidth="1"/>
    <col min="12811" max="12811" width="4.7109375" customWidth="1"/>
    <col min="12812" max="12812" width="6.7109375" customWidth="1"/>
    <col min="12813" max="12813" width="4.7109375" customWidth="1"/>
    <col min="12814" max="12814" width="1.7109375" customWidth="1"/>
    <col min="12815" max="12815" width="0.85546875" customWidth="1"/>
    <col min="12816" max="12816" width="5.7109375" customWidth="1"/>
    <col min="12817" max="12817" width="4.7109375" customWidth="1"/>
    <col min="12818" max="12818" width="6.7109375" customWidth="1"/>
    <col min="13057" max="13057" width="3.7109375" customWidth="1"/>
    <col min="13058" max="13058" width="17.5703125" customWidth="1"/>
    <col min="13059" max="13059" width="3.85546875" bestFit="1" customWidth="1"/>
    <col min="13060" max="13060" width="6.42578125" bestFit="1" customWidth="1"/>
    <col min="13061" max="13061" width="4.7109375" customWidth="1"/>
    <col min="13062" max="13062" width="6.7109375" customWidth="1"/>
    <col min="13063" max="13063" width="4.7109375" customWidth="1"/>
    <col min="13064" max="13064" width="6.7109375" customWidth="1"/>
    <col min="13065" max="13065" width="4.7109375" customWidth="1"/>
    <col min="13066" max="13066" width="6.7109375" customWidth="1"/>
    <col min="13067" max="13067" width="4.7109375" customWidth="1"/>
    <col min="13068" max="13068" width="6.7109375" customWidth="1"/>
    <col min="13069" max="13069" width="4.7109375" customWidth="1"/>
    <col min="13070" max="13070" width="1.7109375" customWidth="1"/>
    <col min="13071" max="13071" width="0.85546875" customWidth="1"/>
    <col min="13072" max="13072" width="5.7109375" customWidth="1"/>
    <col min="13073" max="13073" width="4.7109375" customWidth="1"/>
    <col min="13074" max="13074" width="6.7109375" customWidth="1"/>
    <col min="13313" max="13313" width="3.7109375" customWidth="1"/>
    <col min="13314" max="13314" width="17.5703125" customWidth="1"/>
    <col min="13315" max="13315" width="3.85546875" bestFit="1" customWidth="1"/>
    <col min="13316" max="13316" width="6.42578125" bestFit="1" customWidth="1"/>
    <col min="13317" max="13317" width="4.7109375" customWidth="1"/>
    <col min="13318" max="13318" width="6.7109375" customWidth="1"/>
    <col min="13319" max="13319" width="4.7109375" customWidth="1"/>
    <col min="13320" max="13320" width="6.7109375" customWidth="1"/>
    <col min="13321" max="13321" width="4.7109375" customWidth="1"/>
    <col min="13322" max="13322" width="6.7109375" customWidth="1"/>
    <col min="13323" max="13323" width="4.7109375" customWidth="1"/>
    <col min="13324" max="13324" width="6.7109375" customWidth="1"/>
    <col min="13325" max="13325" width="4.7109375" customWidth="1"/>
    <col min="13326" max="13326" width="1.7109375" customWidth="1"/>
    <col min="13327" max="13327" width="0.85546875" customWidth="1"/>
    <col min="13328" max="13328" width="5.7109375" customWidth="1"/>
    <col min="13329" max="13329" width="4.7109375" customWidth="1"/>
    <col min="13330" max="13330" width="6.7109375" customWidth="1"/>
    <col min="13569" max="13569" width="3.7109375" customWidth="1"/>
    <col min="13570" max="13570" width="17.5703125" customWidth="1"/>
    <col min="13571" max="13571" width="3.85546875" bestFit="1" customWidth="1"/>
    <col min="13572" max="13572" width="6.42578125" bestFit="1" customWidth="1"/>
    <col min="13573" max="13573" width="4.7109375" customWidth="1"/>
    <col min="13574" max="13574" width="6.7109375" customWidth="1"/>
    <col min="13575" max="13575" width="4.7109375" customWidth="1"/>
    <col min="13576" max="13576" width="6.7109375" customWidth="1"/>
    <col min="13577" max="13577" width="4.7109375" customWidth="1"/>
    <col min="13578" max="13578" width="6.7109375" customWidth="1"/>
    <col min="13579" max="13579" width="4.7109375" customWidth="1"/>
    <col min="13580" max="13580" width="6.7109375" customWidth="1"/>
    <col min="13581" max="13581" width="4.7109375" customWidth="1"/>
    <col min="13582" max="13582" width="1.7109375" customWidth="1"/>
    <col min="13583" max="13583" width="0.85546875" customWidth="1"/>
    <col min="13584" max="13584" width="5.7109375" customWidth="1"/>
    <col min="13585" max="13585" width="4.7109375" customWidth="1"/>
    <col min="13586" max="13586" width="6.7109375" customWidth="1"/>
    <col min="13825" max="13825" width="3.7109375" customWidth="1"/>
    <col min="13826" max="13826" width="17.5703125" customWidth="1"/>
    <col min="13827" max="13827" width="3.85546875" bestFit="1" customWidth="1"/>
    <col min="13828" max="13828" width="6.42578125" bestFit="1" customWidth="1"/>
    <col min="13829" max="13829" width="4.7109375" customWidth="1"/>
    <col min="13830" max="13830" width="6.7109375" customWidth="1"/>
    <col min="13831" max="13831" width="4.7109375" customWidth="1"/>
    <col min="13832" max="13832" width="6.7109375" customWidth="1"/>
    <col min="13833" max="13833" width="4.7109375" customWidth="1"/>
    <col min="13834" max="13834" width="6.7109375" customWidth="1"/>
    <col min="13835" max="13835" width="4.7109375" customWidth="1"/>
    <col min="13836" max="13836" width="6.7109375" customWidth="1"/>
    <col min="13837" max="13837" width="4.7109375" customWidth="1"/>
    <col min="13838" max="13838" width="1.7109375" customWidth="1"/>
    <col min="13839" max="13839" width="0.85546875" customWidth="1"/>
    <col min="13840" max="13840" width="5.7109375" customWidth="1"/>
    <col min="13841" max="13841" width="4.7109375" customWidth="1"/>
    <col min="13842" max="13842" width="6.7109375" customWidth="1"/>
    <col min="14081" max="14081" width="3.7109375" customWidth="1"/>
    <col min="14082" max="14082" width="17.5703125" customWidth="1"/>
    <col min="14083" max="14083" width="3.85546875" bestFit="1" customWidth="1"/>
    <col min="14084" max="14084" width="6.42578125" bestFit="1" customWidth="1"/>
    <col min="14085" max="14085" width="4.7109375" customWidth="1"/>
    <col min="14086" max="14086" width="6.7109375" customWidth="1"/>
    <col min="14087" max="14087" width="4.7109375" customWidth="1"/>
    <col min="14088" max="14088" width="6.7109375" customWidth="1"/>
    <col min="14089" max="14089" width="4.7109375" customWidth="1"/>
    <col min="14090" max="14090" width="6.7109375" customWidth="1"/>
    <col min="14091" max="14091" width="4.7109375" customWidth="1"/>
    <col min="14092" max="14092" width="6.7109375" customWidth="1"/>
    <col min="14093" max="14093" width="4.7109375" customWidth="1"/>
    <col min="14094" max="14094" width="1.7109375" customWidth="1"/>
    <col min="14095" max="14095" width="0.85546875" customWidth="1"/>
    <col min="14096" max="14096" width="5.7109375" customWidth="1"/>
    <col min="14097" max="14097" width="4.7109375" customWidth="1"/>
    <col min="14098" max="14098" width="6.7109375" customWidth="1"/>
    <col min="14337" max="14337" width="3.7109375" customWidth="1"/>
    <col min="14338" max="14338" width="17.5703125" customWidth="1"/>
    <col min="14339" max="14339" width="3.85546875" bestFit="1" customWidth="1"/>
    <col min="14340" max="14340" width="6.42578125" bestFit="1" customWidth="1"/>
    <col min="14341" max="14341" width="4.7109375" customWidth="1"/>
    <col min="14342" max="14342" width="6.7109375" customWidth="1"/>
    <col min="14343" max="14343" width="4.7109375" customWidth="1"/>
    <col min="14344" max="14344" width="6.7109375" customWidth="1"/>
    <col min="14345" max="14345" width="4.7109375" customWidth="1"/>
    <col min="14346" max="14346" width="6.7109375" customWidth="1"/>
    <col min="14347" max="14347" width="4.7109375" customWidth="1"/>
    <col min="14348" max="14348" width="6.7109375" customWidth="1"/>
    <col min="14349" max="14349" width="4.7109375" customWidth="1"/>
    <col min="14350" max="14350" width="1.7109375" customWidth="1"/>
    <col min="14351" max="14351" width="0.85546875" customWidth="1"/>
    <col min="14352" max="14352" width="5.7109375" customWidth="1"/>
    <col min="14353" max="14353" width="4.7109375" customWidth="1"/>
    <col min="14354" max="14354" width="6.7109375" customWidth="1"/>
    <col min="14593" max="14593" width="3.7109375" customWidth="1"/>
    <col min="14594" max="14594" width="17.5703125" customWidth="1"/>
    <col min="14595" max="14595" width="3.85546875" bestFit="1" customWidth="1"/>
    <col min="14596" max="14596" width="6.42578125" bestFit="1" customWidth="1"/>
    <col min="14597" max="14597" width="4.7109375" customWidth="1"/>
    <col min="14598" max="14598" width="6.7109375" customWidth="1"/>
    <col min="14599" max="14599" width="4.7109375" customWidth="1"/>
    <col min="14600" max="14600" width="6.7109375" customWidth="1"/>
    <col min="14601" max="14601" width="4.7109375" customWidth="1"/>
    <col min="14602" max="14602" width="6.7109375" customWidth="1"/>
    <col min="14603" max="14603" width="4.7109375" customWidth="1"/>
    <col min="14604" max="14604" width="6.7109375" customWidth="1"/>
    <col min="14605" max="14605" width="4.7109375" customWidth="1"/>
    <col min="14606" max="14606" width="1.7109375" customWidth="1"/>
    <col min="14607" max="14607" width="0.85546875" customWidth="1"/>
    <col min="14608" max="14608" width="5.7109375" customWidth="1"/>
    <col min="14609" max="14609" width="4.7109375" customWidth="1"/>
    <col min="14610" max="14610" width="6.7109375" customWidth="1"/>
    <col min="14849" max="14849" width="3.7109375" customWidth="1"/>
    <col min="14850" max="14850" width="17.5703125" customWidth="1"/>
    <col min="14851" max="14851" width="3.85546875" bestFit="1" customWidth="1"/>
    <col min="14852" max="14852" width="6.42578125" bestFit="1" customWidth="1"/>
    <col min="14853" max="14853" width="4.7109375" customWidth="1"/>
    <col min="14854" max="14854" width="6.7109375" customWidth="1"/>
    <col min="14855" max="14855" width="4.7109375" customWidth="1"/>
    <col min="14856" max="14856" width="6.7109375" customWidth="1"/>
    <col min="14857" max="14857" width="4.7109375" customWidth="1"/>
    <col min="14858" max="14858" width="6.7109375" customWidth="1"/>
    <col min="14859" max="14859" width="4.7109375" customWidth="1"/>
    <col min="14860" max="14860" width="6.7109375" customWidth="1"/>
    <col min="14861" max="14861" width="4.7109375" customWidth="1"/>
    <col min="14862" max="14862" width="1.7109375" customWidth="1"/>
    <col min="14863" max="14863" width="0.85546875" customWidth="1"/>
    <col min="14864" max="14864" width="5.7109375" customWidth="1"/>
    <col min="14865" max="14865" width="4.7109375" customWidth="1"/>
    <col min="14866" max="14866" width="6.7109375" customWidth="1"/>
    <col min="15105" max="15105" width="3.7109375" customWidth="1"/>
    <col min="15106" max="15106" width="17.5703125" customWidth="1"/>
    <col min="15107" max="15107" width="3.85546875" bestFit="1" customWidth="1"/>
    <col min="15108" max="15108" width="6.42578125" bestFit="1" customWidth="1"/>
    <col min="15109" max="15109" width="4.7109375" customWidth="1"/>
    <col min="15110" max="15110" width="6.7109375" customWidth="1"/>
    <col min="15111" max="15111" width="4.7109375" customWidth="1"/>
    <col min="15112" max="15112" width="6.7109375" customWidth="1"/>
    <col min="15113" max="15113" width="4.7109375" customWidth="1"/>
    <col min="15114" max="15114" width="6.7109375" customWidth="1"/>
    <col min="15115" max="15115" width="4.7109375" customWidth="1"/>
    <col min="15116" max="15116" width="6.7109375" customWidth="1"/>
    <col min="15117" max="15117" width="4.7109375" customWidth="1"/>
    <col min="15118" max="15118" width="1.7109375" customWidth="1"/>
    <col min="15119" max="15119" width="0.85546875" customWidth="1"/>
    <col min="15120" max="15120" width="5.7109375" customWidth="1"/>
    <col min="15121" max="15121" width="4.7109375" customWidth="1"/>
    <col min="15122" max="15122" width="6.7109375" customWidth="1"/>
    <col min="15361" max="15361" width="3.7109375" customWidth="1"/>
    <col min="15362" max="15362" width="17.5703125" customWidth="1"/>
    <col min="15363" max="15363" width="3.85546875" bestFit="1" customWidth="1"/>
    <col min="15364" max="15364" width="6.42578125" bestFit="1" customWidth="1"/>
    <col min="15365" max="15365" width="4.7109375" customWidth="1"/>
    <col min="15366" max="15366" width="6.7109375" customWidth="1"/>
    <col min="15367" max="15367" width="4.7109375" customWidth="1"/>
    <col min="15368" max="15368" width="6.7109375" customWidth="1"/>
    <col min="15369" max="15369" width="4.7109375" customWidth="1"/>
    <col min="15370" max="15370" width="6.7109375" customWidth="1"/>
    <col min="15371" max="15371" width="4.7109375" customWidth="1"/>
    <col min="15372" max="15372" width="6.7109375" customWidth="1"/>
    <col min="15373" max="15373" width="4.7109375" customWidth="1"/>
    <col min="15374" max="15374" width="1.7109375" customWidth="1"/>
    <col min="15375" max="15375" width="0.85546875" customWidth="1"/>
    <col min="15376" max="15376" width="5.7109375" customWidth="1"/>
    <col min="15377" max="15377" width="4.7109375" customWidth="1"/>
    <col min="15378" max="15378" width="6.7109375" customWidth="1"/>
    <col min="15617" max="15617" width="3.7109375" customWidth="1"/>
    <col min="15618" max="15618" width="17.5703125" customWidth="1"/>
    <col min="15619" max="15619" width="3.85546875" bestFit="1" customWidth="1"/>
    <col min="15620" max="15620" width="6.42578125" bestFit="1" customWidth="1"/>
    <col min="15621" max="15621" width="4.7109375" customWidth="1"/>
    <col min="15622" max="15622" width="6.7109375" customWidth="1"/>
    <col min="15623" max="15623" width="4.7109375" customWidth="1"/>
    <col min="15624" max="15624" width="6.7109375" customWidth="1"/>
    <col min="15625" max="15625" width="4.7109375" customWidth="1"/>
    <col min="15626" max="15626" width="6.7109375" customWidth="1"/>
    <col min="15627" max="15627" width="4.7109375" customWidth="1"/>
    <col min="15628" max="15628" width="6.7109375" customWidth="1"/>
    <col min="15629" max="15629" width="4.7109375" customWidth="1"/>
    <col min="15630" max="15630" width="1.7109375" customWidth="1"/>
    <col min="15631" max="15631" width="0.85546875" customWidth="1"/>
    <col min="15632" max="15632" width="5.7109375" customWidth="1"/>
    <col min="15633" max="15633" width="4.7109375" customWidth="1"/>
    <col min="15634" max="15634" width="6.7109375" customWidth="1"/>
    <col min="15873" max="15873" width="3.7109375" customWidth="1"/>
    <col min="15874" max="15874" width="17.5703125" customWidth="1"/>
    <col min="15875" max="15875" width="3.85546875" bestFit="1" customWidth="1"/>
    <col min="15876" max="15876" width="6.42578125" bestFit="1" customWidth="1"/>
    <col min="15877" max="15877" width="4.7109375" customWidth="1"/>
    <col min="15878" max="15878" width="6.7109375" customWidth="1"/>
    <col min="15879" max="15879" width="4.7109375" customWidth="1"/>
    <col min="15880" max="15880" width="6.7109375" customWidth="1"/>
    <col min="15881" max="15881" width="4.7109375" customWidth="1"/>
    <col min="15882" max="15882" width="6.7109375" customWidth="1"/>
    <col min="15883" max="15883" width="4.7109375" customWidth="1"/>
    <col min="15884" max="15884" width="6.7109375" customWidth="1"/>
    <col min="15885" max="15885" width="4.7109375" customWidth="1"/>
    <col min="15886" max="15886" width="1.7109375" customWidth="1"/>
    <col min="15887" max="15887" width="0.85546875" customWidth="1"/>
    <col min="15888" max="15888" width="5.7109375" customWidth="1"/>
    <col min="15889" max="15889" width="4.7109375" customWidth="1"/>
    <col min="15890" max="15890" width="6.7109375" customWidth="1"/>
    <col min="16129" max="16129" width="3.7109375" customWidth="1"/>
    <col min="16130" max="16130" width="17.5703125" customWidth="1"/>
    <col min="16131" max="16131" width="3.85546875" bestFit="1" customWidth="1"/>
    <col min="16132" max="16132" width="6.42578125" bestFit="1" customWidth="1"/>
    <col min="16133" max="16133" width="4.7109375" customWidth="1"/>
    <col min="16134" max="16134" width="6.7109375" customWidth="1"/>
    <col min="16135" max="16135" width="4.7109375" customWidth="1"/>
    <col min="16136" max="16136" width="6.7109375" customWidth="1"/>
    <col min="16137" max="16137" width="4.7109375" customWidth="1"/>
    <col min="16138" max="16138" width="6.7109375" customWidth="1"/>
    <col min="16139" max="16139" width="4.7109375" customWidth="1"/>
    <col min="16140" max="16140" width="6.7109375" customWidth="1"/>
    <col min="16141" max="16141" width="4.7109375" customWidth="1"/>
    <col min="16142" max="16142" width="1.7109375" customWidth="1"/>
    <col min="16143" max="16143" width="0.85546875" customWidth="1"/>
    <col min="16144" max="16144" width="5.7109375" customWidth="1"/>
    <col min="16145" max="16145" width="4.7109375" customWidth="1"/>
    <col min="16146" max="16146" width="6.7109375" customWidth="1"/>
  </cols>
  <sheetData>
    <row r="1" spans="1:18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" customHeight="1" thickBot="1" x14ac:dyDescent="0.3">
      <c r="A2" s="2" t="s">
        <v>1</v>
      </c>
      <c r="B2" s="3" t="s">
        <v>2</v>
      </c>
      <c r="C2" s="4"/>
      <c r="D2" s="5">
        <f>LARGE(R5:R9,1)+LARGE(R5:R9,2)+LARGE(R5:R9,3)+LARGE(R5:R9,4)</f>
        <v>8002</v>
      </c>
      <c r="E2" s="6"/>
      <c r="F2" s="7" t="s">
        <v>3</v>
      </c>
      <c r="G2" s="8"/>
      <c r="H2" s="8"/>
      <c r="I2" s="8"/>
      <c r="J2" s="8"/>
      <c r="K2" s="8"/>
      <c r="L2" s="8"/>
      <c r="M2" s="8"/>
      <c r="N2" s="8"/>
      <c r="O2" s="8"/>
      <c r="P2" s="9"/>
      <c r="Q2" s="8"/>
      <c r="R2" s="10">
        <f>IF(D2&lt;&gt;0,+RANK(D2,D$2:D$101,0),0)</f>
        <v>2</v>
      </c>
    </row>
    <row r="3" spans="1:18" ht="14.1" customHeight="1" x14ac:dyDescent="0.25">
      <c r="A3" s="11" t="s">
        <v>4</v>
      </c>
      <c r="B3" s="12" t="s">
        <v>5</v>
      </c>
      <c r="C3" s="13" t="s">
        <v>6</v>
      </c>
      <c r="D3" s="14" t="s">
        <v>7</v>
      </c>
      <c r="E3" s="14"/>
      <c r="F3" s="14" t="s">
        <v>8</v>
      </c>
      <c r="G3" s="14"/>
      <c r="H3" s="14" t="s">
        <v>9</v>
      </c>
      <c r="I3" s="14"/>
      <c r="J3" s="14" t="s">
        <v>10</v>
      </c>
      <c r="K3" s="14"/>
      <c r="L3" s="14" t="s">
        <v>11</v>
      </c>
      <c r="M3" s="14"/>
      <c r="N3" s="14" t="s">
        <v>12</v>
      </c>
      <c r="O3" s="14"/>
      <c r="P3" s="14"/>
      <c r="Q3" s="14"/>
      <c r="R3" s="15" t="s">
        <v>13</v>
      </c>
    </row>
    <row r="4" spans="1:18" ht="14.1" customHeight="1" x14ac:dyDescent="0.25">
      <c r="A4" s="16"/>
      <c r="B4" s="17"/>
      <c r="C4" s="18"/>
      <c r="D4" s="19" t="s">
        <v>14</v>
      </c>
      <c r="E4" s="19" t="s">
        <v>15</v>
      </c>
      <c r="F4" s="19" t="s">
        <v>14</v>
      </c>
      <c r="G4" s="19" t="s">
        <v>15</v>
      </c>
      <c r="H4" s="19" t="s">
        <v>14</v>
      </c>
      <c r="I4" s="19" t="s">
        <v>15</v>
      </c>
      <c r="J4" s="19" t="s">
        <v>14</v>
      </c>
      <c r="K4" s="19" t="s">
        <v>15</v>
      </c>
      <c r="L4" s="19" t="s">
        <v>14</v>
      </c>
      <c r="M4" s="19" t="s">
        <v>15</v>
      </c>
      <c r="N4" s="20" t="s">
        <v>14</v>
      </c>
      <c r="O4" s="20"/>
      <c r="P4" s="20"/>
      <c r="Q4" s="19" t="s">
        <v>15</v>
      </c>
      <c r="R4" s="21"/>
    </row>
    <row r="5" spans="1:18" ht="14.1" customHeight="1" x14ac:dyDescent="0.25">
      <c r="A5" s="22">
        <f>IF(R5&lt;&gt;0,+RANK(R5,R$5:R$108,0),0)</f>
        <v>4</v>
      </c>
      <c r="B5" s="23" t="s">
        <v>16</v>
      </c>
      <c r="C5" s="24" t="s">
        <v>17</v>
      </c>
      <c r="D5" s="25">
        <v>7.7</v>
      </c>
      <c r="E5" s="26">
        <f>IF(AND(D5&gt;0,D5&lt;11.3),INT(58.015*(11.5-D5)^1.81),0)</f>
        <v>650</v>
      </c>
      <c r="F5" s="25"/>
      <c r="G5" s="26">
        <f>IF(F5&lt;&gt;0,INT(0.8465*((F5*100)-75)^1.42),0)</f>
        <v>0</v>
      </c>
      <c r="H5" s="25">
        <v>5.76</v>
      </c>
      <c r="I5" s="26">
        <f>IF(H5&lt;&gt;0,INT(0.14354*((H5*100)-220)^1.4),0)</f>
        <v>535</v>
      </c>
      <c r="J5" s="25">
        <v>10.78</v>
      </c>
      <c r="K5" s="26">
        <f>IF(AND(J5&gt;1.53,J5&lt;&gt;"N"),INT(51.39*(J5-1.5)^1.05),0)</f>
        <v>533</v>
      </c>
      <c r="L5" s="25"/>
      <c r="M5" s="26">
        <f>IF(AND(L5&gt;10.15,L5&lt;&gt;"N"),INT(5.33*(L5-10)^1.1),0)</f>
        <v>0</v>
      </c>
      <c r="N5" s="27">
        <v>3</v>
      </c>
      <c r="O5" s="28" t="s">
        <v>18</v>
      </c>
      <c r="P5" s="29">
        <v>19.760000000000002</v>
      </c>
      <c r="Q5" s="26">
        <f>IF(AND(305.5&gt;60*N5+P5,N5&gt;0),INT(0.08713*(305.5-(60*N5+P5))^1.85),0)</f>
        <v>484</v>
      </c>
      <c r="R5" s="30">
        <f>SUM(E5,G5,I5,K5,M5,Q5)</f>
        <v>2202</v>
      </c>
    </row>
    <row r="6" spans="1:18" ht="14.1" customHeight="1" x14ac:dyDescent="0.25">
      <c r="A6" s="22">
        <f>IF(R6&lt;&gt;0,+RANK(R6,R$5:R$108,0),0)</f>
        <v>7</v>
      </c>
      <c r="B6" s="23" t="s">
        <v>19</v>
      </c>
      <c r="C6" s="31" t="s">
        <v>20</v>
      </c>
      <c r="D6" s="25">
        <v>8.2100000000000009</v>
      </c>
      <c r="E6" s="26">
        <f>IF(AND(D6&gt;0,D6&lt;11.3),INT(58.015*(11.5-D6)^1.81),0)</f>
        <v>500</v>
      </c>
      <c r="F6" s="25"/>
      <c r="G6" s="26">
        <f>IF(F6&lt;&gt;0,INT(0.8465*((F6*100)-75)^1.42),0)</f>
        <v>0</v>
      </c>
      <c r="H6" s="25">
        <v>4.68</v>
      </c>
      <c r="I6" s="26">
        <f>IF(H6&lt;&gt;0,INT(0.14354*((H6*100)-220)^1.4),0)</f>
        <v>323</v>
      </c>
      <c r="J6" s="25">
        <v>10.07</v>
      </c>
      <c r="K6" s="26">
        <f>IF(AND(J6&gt;1.53,J6&lt;&gt;"N"),INT(51.39*(J6-1.5)^1.05),0)</f>
        <v>490</v>
      </c>
      <c r="L6" s="25"/>
      <c r="M6" s="26">
        <f>IF(AND(L6&gt;10.15,L6&lt;&gt;"N"),INT(5.33*(L6-10)^1.1),0)</f>
        <v>0</v>
      </c>
      <c r="N6" s="27">
        <v>3</v>
      </c>
      <c r="O6" s="28" t="s">
        <v>18</v>
      </c>
      <c r="P6" s="29">
        <v>4.82</v>
      </c>
      <c r="Q6" s="26">
        <f>IF(AND(305.5&gt;60*N6+P6,N6&gt;0),INT(0.08713*(305.5-(60*N6+P6))^1.85),0)</f>
        <v>618</v>
      </c>
      <c r="R6" s="30">
        <f>SUM(E6,G6,I6,K6,M6,Q6)</f>
        <v>1931</v>
      </c>
    </row>
    <row r="7" spans="1:18" ht="14.1" customHeight="1" x14ac:dyDescent="0.25">
      <c r="A7" s="22">
        <f>IF(R7&lt;&gt;0,+RANK(R7,R$5:R$108,0),0)</f>
        <v>3</v>
      </c>
      <c r="B7" s="23" t="s">
        <v>21</v>
      </c>
      <c r="C7" s="24" t="s">
        <v>20</v>
      </c>
      <c r="D7" s="25">
        <v>7.73</v>
      </c>
      <c r="E7" s="26">
        <f>IF(AND(D7&gt;0,D7&lt;11.3),INT(58.015*(11.5-D7)^1.81),0)</f>
        <v>640</v>
      </c>
      <c r="F7" s="25">
        <v>1.61</v>
      </c>
      <c r="G7" s="26">
        <f>IF(F7&lt;&gt;0,INT(0.8465*((F7*100)-75)^1.42),0)</f>
        <v>472</v>
      </c>
      <c r="H7" s="25"/>
      <c r="I7" s="26">
        <f>IF(H7&lt;&gt;0,INT(0.14354*((H7*100)-220)^1.4),0)</f>
        <v>0</v>
      </c>
      <c r="J7" s="25">
        <v>10.66</v>
      </c>
      <c r="K7" s="26">
        <f>IF(AND(J7&gt;1.53,J7&lt;&gt;"N"),INT(51.39*(J7-1.5)^1.05),0)</f>
        <v>525</v>
      </c>
      <c r="L7" s="25"/>
      <c r="M7" s="26">
        <f>IF(AND(L7&gt;10.15,L7&lt;&gt;"N"),INT(5.33*(L7-10)^1.1),0)</f>
        <v>0</v>
      </c>
      <c r="N7" s="27">
        <v>3</v>
      </c>
      <c r="O7" s="28" t="s">
        <v>18</v>
      </c>
      <c r="P7" s="29">
        <v>2.4500000000000002</v>
      </c>
      <c r="Q7" s="26">
        <f>IF(AND(305.5&gt;60*N7+P7,N7&gt;0),INT(0.08713*(305.5-(60*N7+P7))^1.85),0)</f>
        <v>640</v>
      </c>
      <c r="R7" s="30">
        <f>SUM(E7,G7,I7,K7,M7,Q7)</f>
        <v>2277</v>
      </c>
    </row>
    <row r="8" spans="1:18" ht="14.1" customHeight="1" x14ac:dyDescent="0.25">
      <c r="A8" s="22">
        <f>IF(R8&lt;&gt;0,+RANK(R8,R$5:R$108,0),0)</f>
        <v>22</v>
      </c>
      <c r="B8" s="23" t="s">
        <v>22</v>
      </c>
      <c r="C8" s="24" t="s">
        <v>23</v>
      </c>
      <c r="D8" s="25">
        <v>8.16</v>
      </c>
      <c r="E8" s="26">
        <f>IF(AND(D8&gt;0,D8&lt;11.3),INT(58.015*(11.5-D8)^1.81),0)</f>
        <v>514</v>
      </c>
      <c r="F8" s="25">
        <v>1.46</v>
      </c>
      <c r="G8" s="26">
        <f>IF(F8&lt;&gt;0,INT(0.8465*((F8*100)-75)^1.42),0)</f>
        <v>360</v>
      </c>
      <c r="H8" s="25"/>
      <c r="I8" s="26">
        <f>IF(H8&lt;&gt;0,INT(0.14354*((H8*100)-220)^1.4),0)</f>
        <v>0</v>
      </c>
      <c r="J8" s="25"/>
      <c r="K8" s="26">
        <f>IF(AND(J8&gt;1.53,J8&lt;&gt;"N"),INT(51.39*(J8-1.5)^1.05),0)</f>
        <v>0</v>
      </c>
      <c r="L8" s="25">
        <v>66.989999999999995</v>
      </c>
      <c r="M8" s="26">
        <f>IF(AND(L8&gt;10.15,L8&lt;&gt;"N"),INT(5.33*(L8-10)^1.1),0)</f>
        <v>455</v>
      </c>
      <c r="N8" s="27">
        <v>3</v>
      </c>
      <c r="O8" s="28" t="s">
        <v>18</v>
      </c>
      <c r="P8" s="29">
        <v>57.5</v>
      </c>
      <c r="Q8" s="26">
        <f>IF(AND(305.5&gt;60*N8+P8,N8&gt;0),INT(0.08713*(305.5-(60*N8+P8))^1.85),0)</f>
        <v>213</v>
      </c>
      <c r="R8" s="30">
        <f>SUM(E8,G8,I8,K8,M8,Q8)</f>
        <v>1542</v>
      </c>
    </row>
    <row r="9" spans="1:18" ht="14.1" customHeight="1" thickBot="1" x14ac:dyDescent="0.3">
      <c r="A9" s="32">
        <f>IF(R9&lt;&gt;0,+RANK(R9,R$5:R$108,0),0)</f>
        <v>21</v>
      </c>
      <c r="B9" s="33" t="s">
        <v>24</v>
      </c>
      <c r="C9" s="34" t="s">
        <v>23</v>
      </c>
      <c r="D9" s="35">
        <v>8.23</v>
      </c>
      <c r="E9" s="36">
        <f>IF(AND(D9&gt;0,D9&lt;11.3),INT(58.015*(11.5-D9)^1.81),0)</f>
        <v>495</v>
      </c>
      <c r="F9" s="35"/>
      <c r="G9" s="36">
        <f>IF(F9&lt;&gt;0,INT(0.8465*((F9*100)-75)^1.42),0)</f>
        <v>0</v>
      </c>
      <c r="H9" s="35">
        <v>4.8899999999999997</v>
      </c>
      <c r="I9" s="36">
        <f>IF(H9&lt;&gt;0,INT(0.14354*((H9*100)-220)^1.4),0)</f>
        <v>361</v>
      </c>
      <c r="J9" s="35"/>
      <c r="K9" s="36">
        <f>IF(AND(J9&gt;1.53,J9&lt;&gt;"N"),INT(51.39*(J9-1.5)^1.05),0)</f>
        <v>0</v>
      </c>
      <c r="L9" s="35">
        <v>53.74</v>
      </c>
      <c r="M9" s="36">
        <f>IF(AND(L9&gt;10.15,L9&lt;&gt;"N"),INT(5.33*(L9-10)^1.1),0)</f>
        <v>340</v>
      </c>
      <c r="N9" s="37">
        <v>3</v>
      </c>
      <c r="O9" s="38" t="s">
        <v>18</v>
      </c>
      <c r="P9" s="39">
        <v>30.6</v>
      </c>
      <c r="Q9" s="36">
        <f>IF(AND(305.5&gt;60*N9+P9,N9&gt;0),INT(0.08713*(305.5-(60*N9+P9))^1.85),0)</f>
        <v>396</v>
      </c>
      <c r="R9" s="40">
        <f>SUM(E9,G9,I9,K9,M9,Q9)</f>
        <v>1592</v>
      </c>
    </row>
    <row r="10" spans="1:18" ht="8.1" customHeight="1" x14ac:dyDescent="0.25"/>
    <row r="11" spans="1:18" ht="18" customHeight="1" thickBot="1" x14ac:dyDescent="0.3">
      <c r="A11" s="2" t="s">
        <v>1</v>
      </c>
      <c r="B11" s="46" t="s">
        <v>25</v>
      </c>
      <c r="C11" s="4"/>
      <c r="D11" s="5">
        <f>LARGE(R14:R18,1)+LARGE(R14:R18,2)+LARGE(R14:R18,3)+LARGE(R14:R18,4)</f>
        <v>7569</v>
      </c>
      <c r="E11" s="6"/>
      <c r="F11" s="7" t="s">
        <v>3</v>
      </c>
      <c r="G11" s="8"/>
      <c r="H11" s="8"/>
      <c r="I11" s="8"/>
      <c r="J11" s="8"/>
      <c r="K11" s="8"/>
      <c r="L11" s="8"/>
      <c r="M11" s="8"/>
      <c r="N11" s="8"/>
      <c r="O11" s="8"/>
      <c r="P11" s="9"/>
      <c r="Q11" s="8"/>
      <c r="R11" s="10">
        <f>IF(D11&lt;&gt;0,+RANK(D11,D$2:D$101,0),0)</f>
        <v>3</v>
      </c>
    </row>
    <row r="12" spans="1:18" ht="14.1" customHeight="1" x14ac:dyDescent="0.25">
      <c r="A12" s="11" t="s">
        <v>4</v>
      </c>
      <c r="B12" s="12" t="s">
        <v>5</v>
      </c>
      <c r="C12" s="13" t="s">
        <v>6</v>
      </c>
      <c r="D12" s="14" t="s">
        <v>7</v>
      </c>
      <c r="E12" s="14"/>
      <c r="F12" s="14" t="s">
        <v>8</v>
      </c>
      <c r="G12" s="14"/>
      <c r="H12" s="14" t="s">
        <v>9</v>
      </c>
      <c r="I12" s="14"/>
      <c r="J12" s="14" t="s">
        <v>10</v>
      </c>
      <c r="K12" s="14"/>
      <c r="L12" s="14" t="s">
        <v>11</v>
      </c>
      <c r="M12" s="14"/>
      <c r="N12" s="14" t="s">
        <v>12</v>
      </c>
      <c r="O12" s="14"/>
      <c r="P12" s="14"/>
      <c r="Q12" s="14"/>
      <c r="R12" s="47" t="s">
        <v>13</v>
      </c>
    </row>
    <row r="13" spans="1:18" ht="14.1" customHeight="1" x14ac:dyDescent="0.25">
      <c r="A13" s="16"/>
      <c r="B13" s="17"/>
      <c r="C13" s="18"/>
      <c r="D13" s="19" t="s">
        <v>14</v>
      </c>
      <c r="E13" s="19" t="s">
        <v>15</v>
      </c>
      <c r="F13" s="19" t="s">
        <v>14</v>
      </c>
      <c r="G13" s="19" t="s">
        <v>15</v>
      </c>
      <c r="H13" s="19" t="s">
        <v>14</v>
      </c>
      <c r="I13" s="19" t="s">
        <v>15</v>
      </c>
      <c r="J13" s="19" t="s">
        <v>14</v>
      </c>
      <c r="K13" s="19" t="s">
        <v>15</v>
      </c>
      <c r="L13" s="19" t="s">
        <v>14</v>
      </c>
      <c r="M13" s="19" t="s">
        <v>15</v>
      </c>
      <c r="N13" s="20" t="s">
        <v>14</v>
      </c>
      <c r="O13" s="20"/>
      <c r="P13" s="20"/>
      <c r="Q13" s="19" t="s">
        <v>15</v>
      </c>
      <c r="R13" s="21"/>
    </row>
    <row r="14" spans="1:18" ht="14.1" customHeight="1" x14ac:dyDescent="0.25">
      <c r="A14" s="22">
        <f>IF(R14&lt;&gt;0,+RANK(R14,R$5:R$108,0),0)</f>
        <v>15</v>
      </c>
      <c r="B14" s="48" t="s">
        <v>26</v>
      </c>
      <c r="C14" s="24" t="s">
        <v>17</v>
      </c>
      <c r="D14" s="25">
        <v>8.3000000000000007</v>
      </c>
      <c r="E14" s="26">
        <f>IF(AND(D14&gt;0,D14&lt;11.3),INT(58.015*(11.5-D14)^1.81),0)</f>
        <v>476</v>
      </c>
      <c r="F14" s="25"/>
      <c r="G14" s="26">
        <f>IF(F14&lt;&gt;0,INT(0.8465*((F14*100)-75)^1.42),0)</f>
        <v>0</v>
      </c>
      <c r="H14" s="25">
        <v>4.75</v>
      </c>
      <c r="I14" s="26">
        <f>IF(H14&lt;&gt;0,INT(0.14354*((H14*100)-220)^1.4),0)</f>
        <v>335</v>
      </c>
      <c r="J14" s="25">
        <v>8.39</v>
      </c>
      <c r="K14" s="26">
        <f>IF(AND(J14&gt;1.53,J14&lt;&gt;"N"),INT(51.39*(J14-1.5)^1.05),0)</f>
        <v>389</v>
      </c>
      <c r="L14" s="25"/>
      <c r="M14" s="26">
        <f>IF(AND(L14&gt;10.15,L14&lt;&gt;"N"),INT(5.33*(L14-10)^1.1),0)</f>
        <v>0</v>
      </c>
      <c r="N14" s="27">
        <v>3</v>
      </c>
      <c r="O14" s="28" t="s">
        <v>18</v>
      </c>
      <c r="P14" s="29">
        <v>7.51</v>
      </c>
      <c r="Q14" s="26">
        <f>IF(AND(305.5&gt;60*N14+P14,N14&gt;0),INT(0.08713*(305.5-(60*N14+P14))^1.85),0)</f>
        <v>593</v>
      </c>
      <c r="R14" s="30">
        <f>SUM(E14,G14,I14,K14,M14,Q14)</f>
        <v>1793</v>
      </c>
    </row>
    <row r="15" spans="1:18" ht="14.1" customHeight="1" x14ac:dyDescent="0.25">
      <c r="A15" s="22">
        <f>IF(R15&lt;&gt;0,+RANK(R15,R$5:R$108,0),0)</f>
        <v>9</v>
      </c>
      <c r="B15" s="48" t="s">
        <v>27</v>
      </c>
      <c r="C15" s="31" t="s">
        <v>20</v>
      </c>
      <c r="D15" s="25">
        <v>7.77</v>
      </c>
      <c r="E15" s="49">
        <f>IF(AND(D15&gt;0,D15&lt;11.3),INT(58.015*(11.5-D15)^1.81),0)</f>
        <v>628</v>
      </c>
      <c r="F15" s="25">
        <v>1.58</v>
      </c>
      <c r="G15" s="26">
        <f>IF(F15&lt;&gt;0,INT(0.8465*((F15*100)-75)^1.42),0)</f>
        <v>449</v>
      </c>
      <c r="H15" s="25"/>
      <c r="I15" s="26">
        <f>IF(H15&lt;&gt;0,INT(0.14354*((H15*100)-220)^1.4),0)</f>
        <v>0</v>
      </c>
      <c r="J15" s="25"/>
      <c r="K15" s="26">
        <f>IF(AND(J15&gt;1.53,J15&lt;&gt;"N"),INT(51.39*(J15-1.5)^1.05),0)</f>
        <v>0</v>
      </c>
      <c r="L15" s="25">
        <v>57.67</v>
      </c>
      <c r="M15" s="26">
        <f>IF(AND(L15&gt;10.15,L15&lt;&gt;"N"),INT(5.33*(L15-10)^1.1),0)</f>
        <v>373</v>
      </c>
      <c r="N15" s="27">
        <v>3</v>
      </c>
      <c r="O15" s="28" t="s">
        <v>18</v>
      </c>
      <c r="P15" s="29">
        <v>22.75</v>
      </c>
      <c r="Q15" s="26">
        <f>IF(AND(305.5&gt;60*N15+P15,N15&gt;0),INT(0.08713*(305.5-(60*N15+P15))^1.85),0)</f>
        <v>459</v>
      </c>
      <c r="R15" s="30">
        <f>SUM(E15,G15,I15,K15,M15,Q15)</f>
        <v>1909</v>
      </c>
    </row>
    <row r="16" spans="1:18" ht="14.1" customHeight="1" x14ac:dyDescent="0.25">
      <c r="A16" s="22">
        <f>IF(R16&lt;&gt;0,+RANK(R16,R$5:R$108,0),0)</f>
        <v>10</v>
      </c>
      <c r="B16" s="48" t="s">
        <v>28</v>
      </c>
      <c r="C16" s="24" t="s">
        <v>20</v>
      </c>
      <c r="D16" s="25">
        <v>8.0299999999999994</v>
      </c>
      <c r="E16" s="26">
        <f>IF(AND(D16&gt;0,D16&lt;11.3),INT(58.015*(11.5-D16)^1.81),0)</f>
        <v>551</v>
      </c>
      <c r="F16" s="25">
        <v>1.61</v>
      </c>
      <c r="G16" s="26">
        <f>IF(F16&lt;&gt;0,INT(0.8465*((F16*100)-75)^1.42),0)</f>
        <v>472</v>
      </c>
      <c r="H16" s="25"/>
      <c r="I16" s="26">
        <f>IF(H16&lt;&gt;0,INT(0.14354*((H16*100)-220)^1.4),0)</f>
        <v>0</v>
      </c>
      <c r="J16" s="25">
        <v>9.98</v>
      </c>
      <c r="K16" s="26">
        <f>IF(AND(J16&gt;1.53,J16&lt;&gt;"N"),INT(51.39*(J16-1.5)^1.05),0)</f>
        <v>484</v>
      </c>
      <c r="L16" s="25"/>
      <c r="M16" s="26">
        <f>IF(AND(L16&gt;10.15,L16&lt;&gt;"N"),INT(5.33*(L16-10)^1.1),0)</f>
        <v>0</v>
      </c>
      <c r="N16" s="27">
        <v>3</v>
      </c>
      <c r="O16" s="28" t="s">
        <v>18</v>
      </c>
      <c r="P16" s="29">
        <v>30.72</v>
      </c>
      <c r="Q16" s="26">
        <f>IF(AND(305.5&gt;60*N16+P16,N16&gt;0),INT(0.08713*(305.5-(60*N16+P16))^1.85),0)</f>
        <v>395</v>
      </c>
      <c r="R16" s="30">
        <f>SUM(E16,G16,I16,K16,M16,Q16)</f>
        <v>1902</v>
      </c>
    </row>
    <row r="17" spans="1:18" ht="14.1" customHeight="1" x14ac:dyDescent="0.25">
      <c r="A17" s="22">
        <f>IF(R17&lt;&gt;0,+RANK(R17,R$5:R$108,0),0)</f>
        <v>6</v>
      </c>
      <c r="B17" s="48" t="s">
        <v>29</v>
      </c>
      <c r="C17" s="24" t="s">
        <v>20</v>
      </c>
      <c r="D17" s="25">
        <v>7.7</v>
      </c>
      <c r="E17" s="26">
        <f>IF(AND(D17&gt;0,D17&lt;11.3),INT(58.015*(11.5-D17)^1.81),0)</f>
        <v>650</v>
      </c>
      <c r="F17" s="25"/>
      <c r="G17" s="26">
        <f>IF(F17&lt;&gt;0,INT(0.8465*((F17*100)-75)^1.42),0)</f>
        <v>0</v>
      </c>
      <c r="H17" s="25">
        <v>5.17</v>
      </c>
      <c r="I17" s="26">
        <f>IF(H17&lt;&gt;0,INT(0.14354*((H17*100)-220)^1.4),0)</f>
        <v>415</v>
      </c>
      <c r="J17" s="25"/>
      <c r="K17" s="26">
        <f>IF(AND(J17&gt;1.53,J17&lt;&gt;"N"),INT(51.39*(J17-1.5)^1.05),0)</f>
        <v>0</v>
      </c>
      <c r="L17" s="25">
        <v>64.03</v>
      </c>
      <c r="M17" s="26">
        <f>IF(AND(L17&gt;10.15,L17&lt;&gt;"N"),INT(5.33*(L17-10)^1.1),0)</f>
        <v>429</v>
      </c>
      <c r="N17" s="27">
        <v>3</v>
      </c>
      <c r="O17" s="28" t="s">
        <v>18</v>
      </c>
      <c r="P17" s="29">
        <v>21.27</v>
      </c>
      <c r="Q17" s="26">
        <f>IF(AND(305.5&gt;60*N17+P17,N17&gt;0),INT(0.08713*(305.5-(60*N17+P17))^1.85),0)</f>
        <v>471</v>
      </c>
      <c r="R17" s="30">
        <f>SUM(E17,G17,I17,K17,M17,Q17)</f>
        <v>1965</v>
      </c>
    </row>
    <row r="18" spans="1:18" ht="14.1" customHeight="1" thickBot="1" x14ac:dyDescent="0.3">
      <c r="A18" s="32">
        <f>IF(R18&lt;&gt;0,+RANK(R18,R$5:R$108,0),0)</f>
        <v>18</v>
      </c>
      <c r="B18" s="50" t="s">
        <v>30</v>
      </c>
      <c r="C18" s="34" t="s">
        <v>20</v>
      </c>
      <c r="D18" s="35">
        <v>8.52</v>
      </c>
      <c r="E18" s="36">
        <f>IF(AND(D18&gt;0,D18&lt;11.3),INT(58.015*(11.5-D18)^1.81),0)</f>
        <v>418</v>
      </c>
      <c r="F18" s="35">
        <v>1.58</v>
      </c>
      <c r="G18" s="36">
        <f>IF(F18&lt;&gt;0,INT(0.8465*((F18*100)-75)^1.42),0)</f>
        <v>449</v>
      </c>
      <c r="H18" s="35"/>
      <c r="I18" s="36">
        <f>IF(H18&lt;&gt;0,INT(0.14354*((H18*100)-220)^1.4),0)</f>
        <v>0</v>
      </c>
      <c r="J18" s="35">
        <v>9.19</v>
      </c>
      <c r="K18" s="36">
        <f>IF(AND(J18&gt;1.53,J18&lt;&gt;"N"),INT(51.39*(J18-1.5)^1.05),0)</f>
        <v>437</v>
      </c>
      <c r="L18" s="35"/>
      <c r="M18" s="36">
        <f>IF(AND(L18&gt;10.15,L18&lt;&gt;"N"),INT(5.33*(L18-10)^1.1),0)</f>
        <v>0</v>
      </c>
      <c r="N18" s="37">
        <v>3</v>
      </c>
      <c r="O18" s="38" t="s">
        <v>18</v>
      </c>
      <c r="P18" s="39">
        <v>25.31</v>
      </c>
      <c r="Q18" s="36">
        <f>IF(AND(305.5&gt;60*N18+P18,N18&gt;0),INT(0.08713*(305.5-(60*N18+P18))^1.85),0)</f>
        <v>438</v>
      </c>
      <c r="R18" s="40">
        <f>SUM(E18,G18,I18,K18,M18,Q18)</f>
        <v>1742</v>
      </c>
    </row>
    <row r="19" spans="1:18" ht="7.5" customHeight="1" x14ac:dyDescent="0.25">
      <c r="A19" s="51"/>
      <c r="B19" s="52"/>
      <c r="C19" s="53"/>
      <c r="D19" s="54"/>
      <c r="E19" s="55"/>
      <c r="F19" s="55"/>
      <c r="G19" s="55"/>
      <c r="H19" s="55"/>
      <c r="I19" s="55"/>
      <c r="J19" s="56"/>
      <c r="K19" s="55"/>
      <c r="L19" s="56"/>
      <c r="M19" s="55"/>
      <c r="N19" s="55"/>
      <c r="O19" s="57"/>
      <c r="P19" s="58"/>
      <c r="Q19" s="55"/>
      <c r="R19" s="55"/>
    </row>
    <row r="20" spans="1:18" ht="18" customHeight="1" thickBot="1" x14ac:dyDescent="0.3">
      <c r="A20" s="2" t="s">
        <v>1</v>
      </c>
      <c r="B20" s="46" t="s">
        <v>31</v>
      </c>
      <c r="C20" s="4"/>
      <c r="D20" s="5">
        <f>LARGE(R23:R27,1)+LARGE(R23:R27,2)+LARGE(R23:R27,3)+LARGE(R23:R27,4)</f>
        <v>8029</v>
      </c>
      <c r="E20" s="6"/>
      <c r="F20" s="7" t="s">
        <v>3</v>
      </c>
      <c r="G20" s="8"/>
      <c r="H20" s="8"/>
      <c r="I20" s="8"/>
      <c r="J20" s="8"/>
      <c r="K20" s="8"/>
      <c r="L20" s="8"/>
      <c r="M20" s="8"/>
      <c r="N20" s="8"/>
      <c r="O20" s="8"/>
      <c r="P20" s="9"/>
      <c r="Q20" s="8"/>
      <c r="R20" s="10">
        <f>IF(D20&lt;&gt;0,+RANK(D20,D$2:D$101,0),0)</f>
        <v>1</v>
      </c>
    </row>
    <row r="21" spans="1:18" ht="14.1" customHeight="1" x14ac:dyDescent="0.25">
      <c r="A21" s="11" t="s">
        <v>4</v>
      </c>
      <c r="B21" s="12" t="s">
        <v>5</v>
      </c>
      <c r="C21" s="13" t="s">
        <v>6</v>
      </c>
      <c r="D21" s="14" t="s">
        <v>7</v>
      </c>
      <c r="E21" s="14"/>
      <c r="F21" s="14" t="s">
        <v>8</v>
      </c>
      <c r="G21" s="14"/>
      <c r="H21" s="14" t="s">
        <v>9</v>
      </c>
      <c r="I21" s="14"/>
      <c r="J21" s="14" t="s">
        <v>10</v>
      </c>
      <c r="K21" s="14"/>
      <c r="L21" s="14" t="s">
        <v>11</v>
      </c>
      <c r="M21" s="14"/>
      <c r="N21" s="14" t="s">
        <v>12</v>
      </c>
      <c r="O21" s="14"/>
      <c r="P21" s="14"/>
      <c r="Q21" s="14"/>
      <c r="R21" s="47" t="s">
        <v>13</v>
      </c>
    </row>
    <row r="22" spans="1:18" ht="14.1" customHeight="1" x14ac:dyDescent="0.25">
      <c r="A22" s="16"/>
      <c r="B22" s="17"/>
      <c r="C22" s="18"/>
      <c r="D22" s="19" t="s">
        <v>14</v>
      </c>
      <c r="E22" s="19" t="s">
        <v>15</v>
      </c>
      <c r="F22" s="19" t="s">
        <v>14</v>
      </c>
      <c r="G22" s="19" t="s">
        <v>15</v>
      </c>
      <c r="H22" s="19" t="s">
        <v>14</v>
      </c>
      <c r="I22" s="19" t="s">
        <v>15</v>
      </c>
      <c r="J22" s="19" t="s">
        <v>14</v>
      </c>
      <c r="K22" s="19" t="s">
        <v>15</v>
      </c>
      <c r="L22" s="19" t="s">
        <v>14</v>
      </c>
      <c r="M22" s="19" t="s">
        <v>15</v>
      </c>
      <c r="N22" s="20" t="s">
        <v>14</v>
      </c>
      <c r="O22" s="20"/>
      <c r="P22" s="20"/>
      <c r="Q22" s="19" t="s">
        <v>15</v>
      </c>
      <c r="R22" s="21"/>
    </row>
    <row r="23" spans="1:18" ht="14.1" customHeight="1" x14ac:dyDescent="0.25">
      <c r="A23" s="22">
        <f>IF(R23&lt;&gt;0,+RANK(R23,R$5:R$108,0),0)</f>
        <v>2</v>
      </c>
      <c r="B23" s="48" t="s">
        <v>32</v>
      </c>
      <c r="C23" s="24" t="s">
        <v>17</v>
      </c>
      <c r="D23" s="25">
        <v>7.78</v>
      </c>
      <c r="E23" s="26">
        <f>IF(AND(D23&gt;0,D23&lt;11.3),INT(58.015*(11.5-D23)^1.81),0)</f>
        <v>625</v>
      </c>
      <c r="F23" s="25">
        <v>1.73</v>
      </c>
      <c r="G23" s="26">
        <f>IF(F23&lt;&gt;0,INT(0.8465*((F23*100)-75)^1.42),0)</f>
        <v>569</v>
      </c>
      <c r="H23" s="25"/>
      <c r="I23" s="26">
        <f>IF(H23&lt;&gt;0,INT(0.14354*((H23*100)-220)^1.4),0)</f>
        <v>0</v>
      </c>
      <c r="J23" s="25">
        <v>10.39</v>
      </c>
      <c r="K23" s="26">
        <f>IF(AND(J23&gt;1.53,J23&lt;&gt;"N"),INT(51.39*(J23-1.5)^1.05),0)</f>
        <v>509</v>
      </c>
      <c r="L23" s="25"/>
      <c r="M23" s="26">
        <f>IF(AND(L23&gt;10.15,L23&lt;&gt;"N"),INT(5.33*(L23-10)^1.1),0)</f>
        <v>0</v>
      </c>
      <c r="N23" s="27">
        <v>3</v>
      </c>
      <c r="O23" s="28" t="s">
        <v>18</v>
      </c>
      <c r="P23" s="29">
        <v>2.48</v>
      </c>
      <c r="Q23" s="26">
        <f>IF(AND(305.5&gt;60*N23+P23,N23&gt;0),INT(0.08713*(305.5-(60*N23+P23))^1.85),0)</f>
        <v>640</v>
      </c>
      <c r="R23" s="30">
        <f>SUM(E23,G23,I23,K23,M23,Q23)</f>
        <v>2343</v>
      </c>
    </row>
    <row r="24" spans="1:18" ht="14.1" customHeight="1" x14ac:dyDescent="0.25">
      <c r="A24" s="22">
        <f>IF(R24&lt;&gt;0,+RANK(R24,R$5:R$108,0),0)</f>
        <v>13</v>
      </c>
      <c r="B24" s="48" t="s">
        <v>33</v>
      </c>
      <c r="C24" s="24" t="s">
        <v>20</v>
      </c>
      <c r="D24" s="25">
        <v>7.98</v>
      </c>
      <c r="E24" s="26">
        <f>IF(AND(D24&gt;0,D24&lt;11.3),INT(58.015*(11.5-D24)^1.81),0)</f>
        <v>565</v>
      </c>
      <c r="F24" s="25"/>
      <c r="G24" s="26">
        <f>IF(F24&lt;&gt;0,INT(0.8465*((F24*100)-75)^1.42),0)</f>
        <v>0</v>
      </c>
      <c r="H24" s="25">
        <v>5.14</v>
      </c>
      <c r="I24" s="26">
        <f>IF(H24&lt;&gt;0,INT(0.14354*((H24*100)-220)^1.4),0)</f>
        <v>409</v>
      </c>
      <c r="J24" s="25"/>
      <c r="K24" s="26">
        <f>IF(AND(J24&gt;1.53,J24&lt;&gt;"N"),INT(51.39*(J24-1.5)^1.05),0)</f>
        <v>0</v>
      </c>
      <c r="L24" s="25">
        <v>52.84</v>
      </c>
      <c r="M24" s="26">
        <f>IF(AND(L24&gt;10.15,L24&lt;&gt;"N"),INT(5.33*(L24-10)^1.1),0)</f>
        <v>332</v>
      </c>
      <c r="N24" s="27">
        <v>3</v>
      </c>
      <c r="O24" s="28" t="s">
        <v>18</v>
      </c>
      <c r="P24" s="29">
        <v>13.54</v>
      </c>
      <c r="Q24" s="26">
        <f>IF(AND(305.5&gt;60*N24+P24,N24&gt;0),INT(0.08713*(305.5-(60*N24+P24))^1.85),0)</f>
        <v>538</v>
      </c>
      <c r="R24" s="30">
        <f>SUM(E24,G24,I24,K24,M24,Q24)</f>
        <v>1844</v>
      </c>
    </row>
    <row r="25" spans="1:18" ht="14.1" customHeight="1" x14ac:dyDescent="0.25">
      <c r="A25" s="22">
        <f>IF(R25&lt;&gt;0,+RANK(R25,R$5:R$108,0),0)</f>
        <v>14</v>
      </c>
      <c r="B25" s="48" t="s">
        <v>34</v>
      </c>
      <c r="C25" s="24" t="s">
        <v>20</v>
      </c>
      <c r="D25" s="25">
        <v>7.91</v>
      </c>
      <c r="E25" s="26">
        <f>IF(AND(D25&gt;0,D25&lt;11.3),INT(58.015*(11.5-D25)^1.81),0)</f>
        <v>586</v>
      </c>
      <c r="F25" s="25"/>
      <c r="G25" s="26">
        <f>IF(F25&lt;&gt;0,INT(0.8465*((F25*100)-75)^1.42),0)</f>
        <v>0</v>
      </c>
      <c r="H25" s="25">
        <v>4.99</v>
      </c>
      <c r="I25" s="26">
        <f>IF(H25&lt;&gt;0,INT(0.14354*((H25*100)-220)^1.4),0)</f>
        <v>380</v>
      </c>
      <c r="J25" s="25">
        <v>9.5</v>
      </c>
      <c r="K25" s="26">
        <f>IF(AND(J25&gt;1.53,J25&lt;&gt;"N"),INT(51.39*(J25-1.5)^1.05),0)</f>
        <v>456</v>
      </c>
      <c r="L25" s="25"/>
      <c r="M25" s="26">
        <f>IF(AND(L25&gt;10.15,L25&lt;&gt;"N"),INT(5.33*(L25-10)^1.1),0)</f>
        <v>0</v>
      </c>
      <c r="N25" s="27">
        <v>3</v>
      </c>
      <c r="O25" s="28" t="s">
        <v>18</v>
      </c>
      <c r="P25" s="29">
        <v>27.35</v>
      </c>
      <c r="Q25" s="26">
        <f>IF(AND(305.5&gt;60*N25+P25,N25&gt;0),INT(0.08713*(305.5-(60*N25+P25))^1.85),0)</f>
        <v>421</v>
      </c>
      <c r="R25" s="30">
        <f>SUM(E25,G25,I25,K25,M25,Q25)</f>
        <v>1843</v>
      </c>
    </row>
    <row r="26" spans="1:18" ht="14.1" customHeight="1" x14ac:dyDescent="0.25">
      <c r="A26" s="22">
        <f>IF(R26&lt;&gt;0,+RANK(R26,R$5:R$108,0),0)</f>
        <v>5</v>
      </c>
      <c r="B26" s="48" t="s">
        <v>35</v>
      </c>
      <c r="C26" s="24" t="s">
        <v>23</v>
      </c>
      <c r="D26" s="25">
        <v>8.01</v>
      </c>
      <c r="E26" s="26">
        <f>IF(AND(D26&gt;0,D26&lt;11.3),INT(58.015*(11.5-D26)^1.81),0)</f>
        <v>557</v>
      </c>
      <c r="F26" s="25">
        <v>1.61</v>
      </c>
      <c r="G26" s="26">
        <f>IF(F26&lt;&gt;0,INT(0.8465*((F26*100)-75)^1.42),0)</f>
        <v>472</v>
      </c>
      <c r="H26" s="25"/>
      <c r="I26" s="26">
        <f>IF(H26&lt;&gt;0,INT(0.14354*((H26*100)-220)^1.4),0)</f>
        <v>0</v>
      </c>
      <c r="J26" s="25">
        <v>9.2200000000000006</v>
      </c>
      <c r="K26" s="26">
        <f>IF(AND(J26&gt;1.53,J26&lt;&gt;"N"),INT(51.39*(J26-1.5)^1.05),0)</f>
        <v>439</v>
      </c>
      <c r="L26" s="25"/>
      <c r="M26" s="26">
        <f>IF(AND(L26&gt;10.15,L26&lt;&gt;"N"),INT(5.33*(L26-10)^1.1),0)</f>
        <v>0</v>
      </c>
      <c r="N26" s="27">
        <v>3</v>
      </c>
      <c r="O26" s="28" t="s">
        <v>18</v>
      </c>
      <c r="P26" s="29">
        <v>14.24</v>
      </c>
      <c r="Q26" s="26">
        <f>IF(AND(305.5&gt;60*N26+P26,N26&gt;0),INT(0.08713*(305.5-(60*N26+P26))^1.85),0)</f>
        <v>531</v>
      </c>
      <c r="R26" s="30">
        <f>SUM(E26,G26,I26,K26,M26,Q26)</f>
        <v>1999</v>
      </c>
    </row>
    <row r="27" spans="1:18" ht="14.1" customHeight="1" thickBot="1" x14ac:dyDescent="0.3">
      <c r="A27" s="32">
        <f>IF(R27&lt;&gt;0,+RANK(R27,R$5:R$108,0),0)</f>
        <v>17</v>
      </c>
      <c r="B27" s="59" t="s">
        <v>36</v>
      </c>
      <c r="C27" s="34" t="s">
        <v>17</v>
      </c>
      <c r="D27" s="35">
        <v>7.94</v>
      </c>
      <c r="E27" s="36">
        <f>IF(AND(D27&gt;0,D27&lt;11.3),INT(58.015*(11.5-D27)^1.81),0)</f>
        <v>577</v>
      </c>
      <c r="F27" s="35"/>
      <c r="G27" s="36">
        <f>IF(F27&lt;&gt;0,INT(0.8465*((F27*100)-75)^1.42),0)</f>
        <v>0</v>
      </c>
      <c r="H27" s="35">
        <v>4.7300000000000004</v>
      </c>
      <c r="I27" s="36">
        <f>IF(H27&lt;&gt;0,INT(0.14354*((H27*100)-220)^1.4),0)</f>
        <v>332</v>
      </c>
      <c r="J27" s="35"/>
      <c r="K27" s="36">
        <f>IF(AND(J27&gt;1.53,J27&lt;&gt;"N"),INT(51.39*(J27-1.5)^1.05),0)</f>
        <v>0</v>
      </c>
      <c r="L27" s="35">
        <v>56.64</v>
      </c>
      <c r="M27" s="36">
        <f>IF(AND(L27&gt;10.15,L27&lt;&gt;"N"),INT(5.33*(L27-10)^1.1),0)</f>
        <v>365</v>
      </c>
      <c r="N27" s="37">
        <v>3</v>
      </c>
      <c r="O27" s="38" t="s">
        <v>18</v>
      </c>
      <c r="P27" s="39">
        <v>17.86</v>
      </c>
      <c r="Q27" s="36">
        <f>IF(AND(305.5&gt;60*N27+P27,N27&gt;0),INT(0.08713*(305.5-(60*N27+P27))^1.85),0)</f>
        <v>500</v>
      </c>
      <c r="R27" s="40">
        <f>SUM(E27,G27,I27,K27,M27,Q27)</f>
        <v>1774</v>
      </c>
    </row>
    <row r="28" spans="1:18" ht="8.1" customHeight="1" x14ac:dyDescent="0.25"/>
    <row r="29" spans="1:18" ht="18" customHeight="1" thickBot="1" x14ac:dyDescent="0.3">
      <c r="A29" s="2" t="s">
        <v>1</v>
      </c>
      <c r="B29" s="46" t="s">
        <v>37</v>
      </c>
      <c r="C29" s="4"/>
      <c r="D29" s="5">
        <f>LARGE(R32:R36,1)+LARGE(R32:R36,2)+LARGE(R32:R36,3)+LARGE(R32:R36,4)</f>
        <v>7264</v>
      </c>
      <c r="E29" s="6"/>
      <c r="F29" s="7" t="s">
        <v>3</v>
      </c>
      <c r="G29" s="8"/>
      <c r="H29" s="8"/>
      <c r="I29" s="8"/>
      <c r="J29" s="8"/>
      <c r="K29" s="8"/>
      <c r="L29" s="8"/>
      <c r="M29" s="8"/>
      <c r="N29" s="8"/>
      <c r="O29" s="8"/>
      <c r="P29" s="9"/>
      <c r="Q29" s="8"/>
      <c r="R29" s="10">
        <f>IF(D29&lt;&gt;0,+RANK(D29,D$2:D$101,0),0)</f>
        <v>5</v>
      </c>
    </row>
    <row r="30" spans="1:18" ht="14.1" customHeight="1" x14ac:dyDescent="0.25">
      <c r="A30" s="11" t="s">
        <v>4</v>
      </c>
      <c r="B30" s="12" t="s">
        <v>5</v>
      </c>
      <c r="C30" s="13" t="s">
        <v>6</v>
      </c>
      <c r="D30" s="14" t="s">
        <v>7</v>
      </c>
      <c r="E30" s="14"/>
      <c r="F30" s="14" t="s">
        <v>8</v>
      </c>
      <c r="G30" s="14"/>
      <c r="H30" s="14" t="s">
        <v>9</v>
      </c>
      <c r="I30" s="14"/>
      <c r="J30" s="14" t="s">
        <v>10</v>
      </c>
      <c r="K30" s="14"/>
      <c r="L30" s="14" t="s">
        <v>11</v>
      </c>
      <c r="M30" s="14"/>
      <c r="N30" s="14" t="s">
        <v>12</v>
      </c>
      <c r="O30" s="14"/>
      <c r="P30" s="14"/>
      <c r="Q30" s="14"/>
      <c r="R30" s="47" t="s">
        <v>13</v>
      </c>
    </row>
    <row r="31" spans="1:18" ht="14.1" customHeight="1" x14ac:dyDescent="0.25">
      <c r="A31" s="16"/>
      <c r="B31" s="17"/>
      <c r="C31" s="18"/>
      <c r="D31" s="19" t="s">
        <v>14</v>
      </c>
      <c r="E31" s="19" t="s">
        <v>15</v>
      </c>
      <c r="F31" s="19" t="s">
        <v>14</v>
      </c>
      <c r="G31" s="19" t="s">
        <v>15</v>
      </c>
      <c r="H31" s="19" t="s">
        <v>14</v>
      </c>
      <c r="I31" s="19" t="s">
        <v>15</v>
      </c>
      <c r="J31" s="19" t="s">
        <v>14</v>
      </c>
      <c r="K31" s="19" t="s">
        <v>15</v>
      </c>
      <c r="L31" s="19" t="s">
        <v>14</v>
      </c>
      <c r="M31" s="19" t="s">
        <v>15</v>
      </c>
      <c r="N31" s="20" t="s">
        <v>14</v>
      </c>
      <c r="O31" s="20"/>
      <c r="P31" s="20"/>
      <c r="Q31" s="19" t="s">
        <v>15</v>
      </c>
      <c r="R31" s="21"/>
    </row>
    <row r="32" spans="1:18" ht="14.1" customHeight="1" x14ac:dyDescent="0.25">
      <c r="A32" s="22">
        <f>IF(R32&lt;&gt;0,+RANK(R32,R$5:R$108,0),0)</f>
        <v>20</v>
      </c>
      <c r="B32" s="48" t="s">
        <v>38</v>
      </c>
      <c r="C32" s="24" t="s">
        <v>17</v>
      </c>
      <c r="D32" s="25">
        <v>8.17</v>
      </c>
      <c r="E32" s="26">
        <f>IF(AND(D32&gt;0,D32&lt;11.3),INT(58.015*(11.5-D32)^1.81),0)</f>
        <v>511</v>
      </c>
      <c r="F32" s="25">
        <v>1.61</v>
      </c>
      <c r="G32" s="26">
        <f>IF(F32&lt;&gt;0,INT(0.8465*((F32*100)-75)^1.42),0)</f>
        <v>472</v>
      </c>
      <c r="H32" s="25"/>
      <c r="I32" s="26">
        <f>IF(H32&lt;&gt;0,INT(0.14354*((H32*100)-220)^1.4),0)</f>
        <v>0</v>
      </c>
      <c r="J32" s="25"/>
      <c r="K32" s="26">
        <f>IF(AND(J32&gt;1.53,J32&lt;&gt;"N"),INT(51.39*(J32-1.5)^1.05),0)</f>
        <v>0</v>
      </c>
      <c r="L32" s="25">
        <v>55.39</v>
      </c>
      <c r="M32" s="26">
        <f>IF(AND(L32&gt;10.15,L32&lt;&gt;"N"),INT(5.33*(L32-10)^1.1),0)</f>
        <v>354</v>
      </c>
      <c r="N32" s="27">
        <v>3</v>
      </c>
      <c r="O32" s="28" t="s">
        <v>18</v>
      </c>
      <c r="P32" s="29">
        <v>49.85</v>
      </c>
      <c r="Q32" s="26">
        <f>IF(AND(305.5&gt;60*N32+P32,N32&gt;0),INT(0.08713*(305.5-(60*N32+P32))^1.85),0)</f>
        <v>260</v>
      </c>
      <c r="R32" s="30">
        <f>SUM(E32,G32,I32,K32,M32,Q32)</f>
        <v>1597</v>
      </c>
    </row>
    <row r="33" spans="1:18" ht="14.1" customHeight="1" x14ac:dyDescent="0.25">
      <c r="A33" s="22">
        <f>IF(R33&lt;&gt;0,+RANK(R33,R$5:R$108,0),0)</f>
        <v>19</v>
      </c>
      <c r="B33" s="48" t="s">
        <v>39</v>
      </c>
      <c r="C33" s="24" t="s">
        <v>17</v>
      </c>
      <c r="D33" s="25">
        <v>8.48</v>
      </c>
      <c r="E33" s="26">
        <f>IF(AND(D33&gt;0,D33&lt;11.3),INT(58.015*(11.5-D33)^1.81),0)</f>
        <v>428</v>
      </c>
      <c r="F33" s="25">
        <v>1.49</v>
      </c>
      <c r="G33" s="26">
        <f>IF(F33&lt;&gt;0,INT(0.8465*((F33*100)-75)^1.42),0)</f>
        <v>381</v>
      </c>
      <c r="H33" s="25"/>
      <c r="I33" s="26">
        <f>IF(H33&lt;&gt;0,INT(0.14354*((H33*100)-220)^1.4),0)</f>
        <v>0</v>
      </c>
      <c r="J33" s="25">
        <v>9.85</v>
      </c>
      <c r="K33" s="26">
        <f>IF(AND(J33&gt;1.53,J33&lt;&gt;"N"),INT(51.39*(J33-1.5)^1.05),0)</f>
        <v>477</v>
      </c>
      <c r="L33" s="25"/>
      <c r="M33" s="26">
        <f>IF(AND(L33&gt;10.15,L33&lt;&gt;"N"),INT(5.33*(L33-10)^1.1),0)</f>
        <v>0</v>
      </c>
      <c r="N33" s="27">
        <v>3</v>
      </c>
      <c r="O33" s="28" t="s">
        <v>18</v>
      </c>
      <c r="P33" s="29">
        <v>27.71</v>
      </c>
      <c r="Q33" s="26">
        <f>IF(AND(305.5&gt;60*N33+P33,N33&gt;0),INT(0.08713*(305.5-(60*N33+P33))^1.85),0)</f>
        <v>418</v>
      </c>
      <c r="R33" s="30">
        <f>SUM(E33,G33,I33,K33,M33,Q33)</f>
        <v>1704</v>
      </c>
    </row>
    <row r="34" spans="1:18" ht="14.1" customHeight="1" x14ac:dyDescent="0.25">
      <c r="A34" s="22">
        <f>IF(R34&lt;&gt;0,+RANK(R34,R$5:R$108,0),0)</f>
        <v>8</v>
      </c>
      <c r="B34" s="48" t="s">
        <v>40</v>
      </c>
      <c r="C34" s="24" t="s">
        <v>17</v>
      </c>
      <c r="D34" s="25">
        <v>8.06</v>
      </c>
      <c r="E34" s="26">
        <f>IF(AND(D34&gt;0,D34&lt;11.3),INT(58.015*(11.5-D34)^1.81),0)</f>
        <v>542</v>
      </c>
      <c r="F34" s="25"/>
      <c r="G34" s="26">
        <f>IF(F34&lt;&gt;0,INT(0.8465*((F34*100)-75)^1.42),0)</f>
        <v>0</v>
      </c>
      <c r="H34" s="25">
        <v>5.1100000000000003</v>
      </c>
      <c r="I34" s="26">
        <f>IF(H34&lt;&gt;0,INT(0.14354*((H34*100)-220)^1.4),0)</f>
        <v>404</v>
      </c>
      <c r="J34" s="25">
        <v>10.220000000000001</v>
      </c>
      <c r="K34" s="26">
        <f>IF(AND(J34&gt;1.53,J34&lt;&gt;"N"),INT(51.39*(J34-1.5)^1.05),0)</f>
        <v>499</v>
      </c>
      <c r="L34" s="25"/>
      <c r="M34" s="26">
        <f>IF(AND(L34&gt;10.15,L34&lt;&gt;"N"),INT(5.33*(L34-10)^1.1),0)</f>
        <v>0</v>
      </c>
      <c r="N34" s="27">
        <v>3</v>
      </c>
      <c r="O34" s="28" t="s">
        <v>18</v>
      </c>
      <c r="P34" s="29">
        <v>21.45</v>
      </c>
      <c r="Q34" s="26">
        <f>IF(AND(305.5&gt;60*N34+P34,N34&gt;0),INT(0.08713*(305.5-(60*N34+P34))^1.85),0)</f>
        <v>469</v>
      </c>
      <c r="R34" s="30">
        <f>SUM(E34,G34,I34,K34,M34,Q34)</f>
        <v>1914</v>
      </c>
    </row>
    <row r="35" spans="1:18" ht="14.1" customHeight="1" x14ac:dyDescent="0.25">
      <c r="A35" s="22">
        <f>IF(R35&lt;&gt;0,+RANK(R35,R$5:R$108,0),0)</f>
        <v>16</v>
      </c>
      <c r="B35" s="48" t="s">
        <v>41</v>
      </c>
      <c r="C35" s="24" t="s">
        <v>17</v>
      </c>
      <c r="D35" s="25">
        <v>8.18</v>
      </c>
      <c r="E35" s="26">
        <f>IF(AND(D35&gt;0,D35&lt;11.3),INT(58.015*(11.5-D35)^1.81),0)</f>
        <v>509</v>
      </c>
      <c r="F35" s="25"/>
      <c r="G35" s="26">
        <f>IF(F35&lt;&gt;0,INT(0.8465*((F35*100)-75)^1.42),0)</f>
        <v>0</v>
      </c>
      <c r="H35" s="25">
        <v>5.07</v>
      </c>
      <c r="I35" s="26">
        <f>IF(H35&lt;&gt;0,INT(0.14354*((H35*100)-220)^1.4),0)</f>
        <v>396</v>
      </c>
      <c r="J35" s="25">
        <v>9.64</v>
      </c>
      <c r="K35" s="26">
        <f>IF(AND(J35&gt;1.53,J35&lt;&gt;"N"),INT(51.39*(J35-1.5)^1.05),0)</f>
        <v>464</v>
      </c>
      <c r="L35" s="25"/>
      <c r="M35" s="26">
        <f>IF(AND(L35&gt;10.15,L35&lt;&gt;"N"),INT(5.33*(L35-10)^1.1),0)</f>
        <v>0</v>
      </c>
      <c r="N35" s="27">
        <v>3</v>
      </c>
      <c r="O35" s="28" t="s">
        <v>18</v>
      </c>
      <c r="P35" s="29">
        <v>27.64</v>
      </c>
      <c r="Q35" s="26">
        <f>IF(AND(305.5&gt;60*N35+P35,N35&gt;0),INT(0.08713*(305.5-(60*N35+P35))^1.85),0)</f>
        <v>419</v>
      </c>
      <c r="R35" s="30">
        <f>SUM(E35,G35,I35,K35,M35,Q35)</f>
        <v>1788</v>
      </c>
    </row>
    <row r="36" spans="1:18" ht="14.1" customHeight="1" thickBot="1" x14ac:dyDescent="0.3">
      <c r="A36" s="32">
        <f>IF(R36&lt;&gt;0,+RANK(R36,R$5:R$108,0),0)</f>
        <v>12</v>
      </c>
      <c r="B36" s="50" t="s">
        <v>42</v>
      </c>
      <c r="C36" s="34" t="s">
        <v>20</v>
      </c>
      <c r="D36" s="35">
        <v>7.79</v>
      </c>
      <c r="E36" s="36">
        <f>IF(AND(D36&gt;0,D36&lt;11.3),INT(58.015*(11.5-D36)^1.81),0)</f>
        <v>622</v>
      </c>
      <c r="F36" s="35">
        <v>1.64</v>
      </c>
      <c r="G36" s="36">
        <f>IF(F36&lt;&gt;0,INT(0.8465*((F36*100)-75)^1.42),0)</f>
        <v>496</v>
      </c>
      <c r="H36" s="35"/>
      <c r="I36" s="36">
        <f>IF(H36&lt;&gt;0,INT(0.14354*((H36*100)-220)^1.4),0)</f>
        <v>0</v>
      </c>
      <c r="J36" s="35"/>
      <c r="K36" s="36">
        <f>IF(AND(J36&gt;1.53,J36&lt;&gt;"N"),INT(51.39*(J36-1.5)^1.05),0)</f>
        <v>0</v>
      </c>
      <c r="L36" s="35">
        <v>53</v>
      </c>
      <c r="M36" s="36">
        <f>IF(AND(L36&gt;10.15,L36&lt;&gt;"N"),INT(5.33*(L36-10)^1.1),0)</f>
        <v>333</v>
      </c>
      <c r="N36" s="37">
        <v>3</v>
      </c>
      <c r="O36" s="38" t="s">
        <v>18</v>
      </c>
      <c r="P36" s="39">
        <v>29.14</v>
      </c>
      <c r="Q36" s="36">
        <f>IF(AND(305.5&gt;60*N36+P36,N36&gt;0),INT(0.08713*(305.5-(60*N36+P36))^1.85),0)</f>
        <v>407</v>
      </c>
      <c r="R36" s="40">
        <f>SUM(E36,G36,I36,K36,M36,Q36)</f>
        <v>1858</v>
      </c>
    </row>
    <row r="37" spans="1:18" ht="7.5" customHeight="1" x14ac:dyDescent="0.25">
      <c r="A37" s="51"/>
      <c r="B37" s="52"/>
      <c r="C37" s="53"/>
      <c r="D37" s="54"/>
      <c r="E37" s="55"/>
      <c r="F37" s="55"/>
      <c r="G37" s="55"/>
      <c r="H37" s="55"/>
      <c r="I37" s="55"/>
      <c r="J37" s="56"/>
      <c r="K37" s="55"/>
      <c r="L37" s="56"/>
      <c r="M37" s="55"/>
      <c r="N37" s="55"/>
      <c r="O37" s="57"/>
      <c r="P37" s="58"/>
      <c r="Q37" s="55"/>
      <c r="R37" s="55"/>
    </row>
    <row r="38" spans="1:18" ht="18" customHeight="1" thickBot="1" x14ac:dyDescent="0.3">
      <c r="A38" s="2" t="s">
        <v>1</v>
      </c>
      <c r="B38" s="46" t="s">
        <v>43</v>
      </c>
      <c r="C38" s="4"/>
      <c r="D38" s="5">
        <f>LARGE(R41:R45,1)+LARGE(R41:R45,2)+LARGE(R41:R45,3)+LARGE(R41:R45,4)</f>
        <v>7398</v>
      </c>
      <c r="E38" s="6"/>
      <c r="F38" s="7" t="s">
        <v>3</v>
      </c>
      <c r="G38" s="8"/>
      <c r="H38" s="8"/>
      <c r="I38" s="8"/>
      <c r="J38" s="8"/>
      <c r="K38" s="8"/>
      <c r="L38" s="8"/>
      <c r="M38" s="8"/>
      <c r="N38" s="8"/>
      <c r="O38" s="8"/>
      <c r="P38" s="9"/>
      <c r="Q38" s="8"/>
      <c r="R38" s="10">
        <f>IF(D38&lt;&gt;0,+RANK(D38,D$2:D$101,0),0)</f>
        <v>4</v>
      </c>
    </row>
    <row r="39" spans="1:18" ht="14.1" customHeight="1" x14ac:dyDescent="0.25">
      <c r="A39" s="11" t="s">
        <v>4</v>
      </c>
      <c r="B39" s="12" t="s">
        <v>5</v>
      </c>
      <c r="C39" s="13" t="s">
        <v>6</v>
      </c>
      <c r="D39" s="14" t="s">
        <v>7</v>
      </c>
      <c r="E39" s="14"/>
      <c r="F39" s="14" t="s">
        <v>8</v>
      </c>
      <c r="G39" s="14"/>
      <c r="H39" s="14" t="s">
        <v>9</v>
      </c>
      <c r="I39" s="14"/>
      <c r="J39" s="14" t="s">
        <v>10</v>
      </c>
      <c r="K39" s="14"/>
      <c r="L39" s="14" t="s">
        <v>11</v>
      </c>
      <c r="M39" s="14"/>
      <c r="N39" s="14" t="s">
        <v>12</v>
      </c>
      <c r="O39" s="14"/>
      <c r="P39" s="14"/>
      <c r="Q39" s="14"/>
      <c r="R39" s="47" t="s">
        <v>13</v>
      </c>
    </row>
    <row r="40" spans="1:18" ht="14.1" customHeight="1" x14ac:dyDescent="0.25">
      <c r="A40" s="16"/>
      <c r="B40" s="17"/>
      <c r="C40" s="18"/>
      <c r="D40" s="19" t="s">
        <v>14</v>
      </c>
      <c r="E40" s="19" t="s">
        <v>15</v>
      </c>
      <c r="F40" s="19" t="s">
        <v>14</v>
      </c>
      <c r="G40" s="19" t="s">
        <v>15</v>
      </c>
      <c r="H40" s="19" t="s">
        <v>14</v>
      </c>
      <c r="I40" s="19" t="s">
        <v>15</v>
      </c>
      <c r="J40" s="19" t="s">
        <v>14</v>
      </c>
      <c r="K40" s="19" t="s">
        <v>15</v>
      </c>
      <c r="L40" s="19" t="s">
        <v>14</v>
      </c>
      <c r="M40" s="19" t="s">
        <v>15</v>
      </c>
      <c r="N40" s="20" t="s">
        <v>14</v>
      </c>
      <c r="O40" s="20"/>
      <c r="P40" s="20"/>
      <c r="Q40" s="19" t="s">
        <v>15</v>
      </c>
      <c r="R40" s="21"/>
    </row>
    <row r="41" spans="1:18" ht="14.1" customHeight="1" x14ac:dyDescent="0.25">
      <c r="A41" s="22">
        <f>IF(R41&lt;&gt;0,+RANK(R41,R$5:R$108,0),0)</f>
        <v>1</v>
      </c>
      <c r="B41" s="48" t="s">
        <v>44</v>
      </c>
      <c r="C41" s="24" t="s">
        <v>17</v>
      </c>
      <c r="D41" s="25">
        <v>7.49</v>
      </c>
      <c r="E41" s="26">
        <f>IF(AND(D41&gt;0,D41&lt;11.3),INT(58.015*(11.5-D41)^1.81),0)</f>
        <v>716</v>
      </c>
      <c r="F41" s="25"/>
      <c r="G41" s="26">
        <f>IF(F41&lt;&gt;0,INT(0.8465*((F41*100)-75)^1.42),0)</f>
        <v>0</v>
      </c>
      <c r="H41" s="25">
        <v>5.95</v>
      </c>
      <c r="I41" s="26">
        <f>IF(H41&lt;&gt;0,INT(0.14354*((H41*100)-220)^1.4),0)</f>
        <v>576</v>
      </c>
      <c r="J41" s="25">
        <v>12.25</v>
      </c>
      <c r="K41" s="26">
        <f>IF(AND(J41&gt;1.53,J41&lt;&gt;"N"),INT(51.39*(J41-1.5)^1.05),0)</f>
        <v>622</v>
      </c>
      <c r="L41" s="25"/>
      <c r="M41" s="26">
        <f>IF(AND(L41&gt;10.15,L41&lt;&gt;"N"),INT(5.33*(L41-10)^1.1),0)</f>
        <v>0</v>
      </c>
      <c r="N41" s="27">
        <v>3</v>
      </c>
      <c r="O41" s="28" t="s">
        <v>18</v>
      </c>
      <c r="P41" s="29">
        <v>4.55</v>
      </c>
      <c r="Q41" s="26">
        <f>IF(AND(305.5&gt;60*N41+P41,N41&gt;0),INT(0.08713*(305.5-(60*N41+P41))^1.85),0)</f>
        <v>620</v>
      </c>
      <c r="R41" s="30">
        <f>SUM(E41,G41,I41,K41,M41,Q41)</f>
        <v>2534</v>
      </c>
    </row>
    <row r="42" spans="1:18" ht="14.1" customHeight="1" x14ac:dyDescent="0.25">
      <c r="A42" s="22">
        <f>IF(R42&lt;&gt;0,+RANK(R42,R$5:R$108,0),0)</f>
        <v>23</v>
      </c>
      <c r="B42" s="48" t="s">
        <v>45</v>
      </c>
      <c r="C42" s="24" t="s">
        <v>20</v>
      </c>
      <c r="D42" s="25">
        <v>8.91</v>
      </c>
      <c r="E42" s="26">
        <f>IF(AND(D42&gt;0,D42&lt;11.3),INT(58.015*(11.5-D42)^1.81),0)</f>
        <v>324</v>
      </c>
      <c r="F42" s="25">
        <v>1.34</v>
      </c>
      <c r="G42" s="26">
        <f>IF(F42&lt;&gt;0,INT(0.8465*((F42*100)-75)^1.42),0)</f>
        <v>276</v>
      </c>
      <c r="H42" s="25"/>
      <c r="I42" s="26">
        <f>IF(H42&lt;&gt;0,INT(0.14354*((H42*100)-220)^1.4),0)</f>
        <v>0</v>
      </c>
      <c r="J42" s="25"/>
      <c r="K42" s="26">
        <f>IF(AND(J42&gt;1.53,J42&lt;&gt;"N"),INT(51.39*(J42-1.5)^1.05),0)</f>
        <v>0</v>
      </c>
      <c r="L42" s="25">
        <v>60.88</v>
      </c>
      <c r="M42" s="26">
        <f>IF(AND(L42&gt;10.15,L42&lt;&gt;"N"),INT(5.33*(L42-10)^1.1),0)</f>
        <v>401</v>
      </c>
      <c r="N42" s="27">
        <v>3</v>
      </c>
      <c r="O42" s="28" t="s">
        <v>18</v>
      </c>
      <c r="P42" s="29">
        <v>17.21</v>
      </c>
      <c r="Q42" s="26">
        <f>IF(AND(305.5&gt;60*N42+P42,N42&gt;0),INT(0.08713*(305.5-(60*N42+P42))^1.85),0)</f>
        <v>506</v>
      </c>
      <c r="R42" s="30">
        <f>SUM(E42,G42,I42,K42,M42,Q42)</f>
        <v>1507</v>
      </c>
    </row>
    <row r="43" spans="1:18" ht="14.1" customHeight="1" x14ac:dyDescent="0.25">
      <c r="A43" s="22">
        <f>IF(R43&lt;&gt;0,+RANK(R43,R$5:R$108,0),0)</f>
        <v>24</v>
      </c>
      <c r="B43" s="48" t="s">
        <v>46</v>
      </c>
      <c r="C43" s="24" t="s">
        <v>17</v>
      </c>
      <c r="D43" s="25">
        <v>8.1</v>
      </c>
      <c r="E43" s="26">
        <f>IF(AND(D43&gt;0,D43&lt;11.3),INT(58.015*(11.5-D43)^1.81),0)</f>
        <v>531</v>
      </c>
      <c r="F43" s="25"/>
      <c r="G43" s="26">
        <f>IF(F43&lt;&gt;0,INT(0.8465*((F43*100)-75)^1.42),0)</f>
        <v>0</v>
      </c>
      <c r="H43" s="25">
        <v>4.97</v>
      </c>
      <c r="I43" s="26">
        <f>IF(H43&lt;&gt;0,INT(0.14354*((H43*100)-220)^1.4),0)</f>
        <v>377</v>
      </c>
      <c r="J43" s="25"/>
      <c r="K43" s="26">
        <f>IF(AND(J43&gt;1.53,J43&lt;&gt;"N"),INT(51.39*(J43-1.5)^1.05),0)</f>
        <v>0</v>
      </c>
      <c r="L43" s="25">
        <v>41.99</v>
      </c>
      <c r="M43" s="26">
        <f>IF(AND(L43&gt;10.15,L43&lt;&gt;"N"),INT(5.33*(L43-10)^1.1),0)</f>
        <v>241</v>
      </c>
      <c r="N43" s="27">
        <v>3</v>
      </c>
      <c r="O43" s="28" t="s">
        <v>18</v>
      </c>
      <c r="P43" s="29">
        <v>40.840000000000003</v>
      </c>
      <c r="Q43" s="26">
        <f>IF(AND(305.5&gt;60*N43+P43,N43&gt;0),INT(0.08713*(305.5-(60*N43+P43))^1.85),0)</f>
        <v>320</v>
      </c>
      <c r="R43" s="30">
        <f>SUM(E43,G43,I43,K43,M43,Q43)</f>
        <v>1469</v>
      </c>
    </row>
    <row r="44" spans="1:18" ht="14.1" customHeight="1" x14ac:dyDescent="0.25">
      <c r="A44" s="22">
        <f>IF(R44&lt;&gt;0,+RANK(R44,R$5:R$108,0),0)</f>
        <v>11</v>
      </c>
      <c r="B44" s="60" t="s">
        <v>47</v>
      </c>
      <c r="C44" s="24" t="s">
        <v>17</v>
      </c>
      <c r="D44" s="25">
        <v>7.71</v>
      </c>
      <c r="E44" s="26">
        <f>IF(AND(D44&gt;0,D44&lt;11.3),INT(58.015*(11.5-D44)^1.81),0)</f>
        <v>646</v>
      </c>
      <c r="F44" s="25">
        <v>1.58</v>
      </c>
      <c r="G44" s="26">
        <f>IF(F44&lt;&gt;0,INT(0.8465*((F44*100)-75)^1.42),0)</f>
        <v>449</v>
      </c>
      <c r="H44" s="25"/>
      <c r="I44" s="26">
        <f>IF(H44&lt;&gt;0,INT(0.14354*((H44*100)-220)^1.4),0)</f>
        <v>0</v>
      </c>
      <c r="J44" s="25">
        <v>8.92</v>
      </c>
      <c r="K44" s="26">
        <f>IF(AND(J44&gt;1.53,J44&lt;&gt;"N"),INT(51.39*(J44-1.5)^1.05),0)</f>
        <v>421</v>
      </c>
      <c r="L44" s="25"/>
      <c r="M44" s="26">
        <f>IF(AND(L44&gt;10.15,L44&lt;&gt;"N"),INT(5.33*(L44-10)^1.1),0)</f>
        <v>0</v>
      </c>
      <c r="N44" s="27">
        <v>3</v>
      </c>
      <c r="O44" s="28" t="s">
        <v>18</v>
      </c>
      <c r="P44" s="29">
        <v>33.76</v>
      </c>
      <c r="Q44" s="26">
        <f>IF(AND(305.5&gt;60*N44+P44,N44&gt;0),INT(0.08713*(305.5-(60*N44+P44))^1.85),0)</f>
        <v>372</v>
      </c>
      <c r="R44" s="30">
        <f>SUM(E44,G44,I44,K44,M44,Q44)</f>
        <v>1888</v>
      </c>
    </row>
    <row r="45" spans="1:18" ht="14.1" customHeight="1" thickBot="1" x14ac:dyDescent="0.3">
      <c r="A45" s="32">
        <f>IF(R45&lt;&gt;0,+RANK(R45,R$5:R$108,0),0)</f>
        <v>25</v>
      </c>
      <c r="B45" s="61" t="s">
        <v>48</v>
      </c>
      <c r="C45" s="34" t="s">
        <v>20</v>
      </c>
      <c r="D45" s="35">
        <v>8.39</v>
      </c>
      <c r="E45" s="36">
        <f>IF(AND(D45&gt;0,D45&lt;11.3),INT(58.015*(11.5-D45)^1.81),0)</f>
        <v>452</v>
      </c>
      <c r="F45" s="35"/>
      <c r="G45" s="36">
        <f>IF(F45&lt;&gt;0,INT(0.8465*((F45*100)-75)^1.42),0)</f>
        <v>0</v>
      </c>
      <c r="H45" s="35">
        <v>4.91</v>
      </c>
      <c r="I45" s="36">
        <f>IF(H45&lt;&gt;0,INT(0.14354*((H45*100)-220)^1.4),0)</f>
        <v>365</v>
      </c>
      <c r="J45" s="35"/>
      <c r="K45" s="36">
        <f>IF(AND(J45&gt;1.53,J45&lt;&gt;"N"),INT(51.39*(J45-1.5)^1.05),0)</f>
        <v>0</v>
      </c>
      <c r="L45" s="35">
        <v>56.2</v>
      </c>
      <c r="M45" s="36">
        <f>IF(AND(L45&gt;10.15,L45&lt;&gt;"N"),INT(5.33*(L45-10)^1.1),0)</f>
        <v>361</v>
      </c>
      <c r="N45" s="37">
        <v>3</v>
      </c>
      <c r="O45" s="38" t="s">
        <v>18</v>
      </c>
      <c r="P45" s="39">
        <v>58.17</v>
      </c>
      <c r="Q45" s="36">
        <f>IF(AND(305.5&gt;60*N45+P45,N45&gt;0),INT(0.08713*(305.5-(60*N45+P45))^1.85),0)</f>
        <v>210</v>
      </c>
      <c r="R45" s="40">
        <f>SUM(E45,G45,I45,K45,M45,Q45)</f>
        <v>1388</v>
      </c>
    </row>
    <row r="46" spans="1:18" ht="8.1" customHeight="1" x14ac:dyDescent="0.25"/>
    <row r="47" spans="1:18" ht="18" customHeight="1" thickBot="1" x14ac:dyDescent="0.3">
      <c r="A47" s="2" t="s">
        <v>1</v>
      </c>
      <c r="B47" s="46"/>
      <c r="C47" s="4"/>
      <c r="D47" s="5">
        <f>LARGE(R50:R54,1)+LARGE(R50:R54,2)+LARGE(R50:R54,3)+LARGE(R50:R54,4)</f>
        <v>0</v>
      </c>
      <c r="E47" s="6"/>
      <c r="F47" s="7" t="s">
        <v>3</v>
      </c>
      <c r="G47" s="8"/>
      <c r="H47" s="8"/>
      <c r="I47" s="8"/>
      <c r="J47" s="8"/>
      <c r="K47" s="8"/>
      <c r="L47" s="8"/>
      <c r="M47" s="8"/>
      <c r="N47" s="8"/>
      <c r="O47" s="8"/>
      <c r="P47" s="9"/>
      <c r="Q47" s="8"/>
      <c r="R47" s="10">
        <f>IF(D47&lt;&gt;0,+RANK(D47,D$2:D$101,0),0)</f>
        <v>0</v>
      </c>
    </row>
    <row r="48" spans="1:18" ht="14.1" customHeight="1" x14ac:dyDescent="0.25">
      <c r="A48" s="11" t="s">
        <v>4</v>
      </c>
      <c r="B48" s="12" t="s">
        <v>5</v>
      </c>
      <c r="C48" s="13" t="s">
        <v>6</v>
      </c>
      <c r="D48" s="14" t="s">
        <v>7</v>
      </c>
      <c r="E48" s="14"/>
      <c r="F48" s="14" t="s">
        <v>8</v>
      </c>
      <c r="G48" s="14"/>
      <c r="H48" s="14" t="s">
        <v>9</v>
      </c>
      <c r="I48" s="14"/>
      <c r="J48" s="14" t="s">
        <v>10</v>
      </c>
      <c r="K48" s="14"/>
      <c r="L48" s="14" t="s">
        <v>11</v>
      </c>
      <c r="M48" s="14"/>
      <c r="N48" s="14" t="s">
        <v>12</v>
      </c>
      <c r="O48" s="14"/>
      <c r="P48" s="14"/>
      <c r="Q48" s="14"/>
      <c r="R48" s="47" t="s">
        <v>13</v>
      </c>
    </row>
    <row r="49" spans="1:18" ht="14.1" customHeight="1" x14ac:dyDescent="0.25">
      <c r="A49" s="16"/>
      <c r="B49" s="17"/>
      <c r="C49" s="18"/>
      <c r="D49" s="19" t="s">
        <v>14</v>
      </c>
      <c r="E49" s="19" t="s">
        <v>15</v>
      </c>
      <c r="F49" s="19" t="s">
        <v>14</v>
      </c>
      <c r="G49" s="19" t="s">
        <v>15</v>
      </c>
      <c r="H49" s="19" t="s">
        <v>14</v>
      </c>
      <c r="I49" s="19" t="s">
        <v>15</v>
      </c>
      <c r="J49" s="19" t="s">
        <v>14</v>
      </c>
      <c r="K49" s="19" t="s">
        <v>15</v>
      </c>
      <c r="L49" s="19" t="s">
        <v>14</v>
      </c>
      <c r="M49" s="19" t="s">
        <v>15</v>
      </c>
      <c r="N49" s="20" t="s">
        <v>14</v>
      </c>
      <c r="O49" s="20"/>
      <c r="P49" s="20"/>
      <c r="Q49" s="19" t="s">
        <v>15</v>
      </c>
      <c r="R49" s="21"/>
    </row>
    <row r="50" spans="1:18" ht="14.1" customHeight="1" x14ac:dyDescent="0.25">
      <c r="A50" s="22">
        <f>IF(R50&lt;&gt;0,+RANK(R50,R$5:R$108,0),0)</f>
        <v>0</v>
      </c>
      <c r="B50" s="23"/>
      <c r="C50" s="62"/>
      <c r="D50" s="25"/>
      <c r="E50" s="26">
        <f>IF(AND(D50&gt;0,D50&lt;11.3),INT(58.015*(11.5-D50)^1.81),0)</f>
        <v>0</v>
      </c>
      <c r="F50" s="25"/>
      <c r="G50" s="26">
        <f>IF(F50&lt;&gt;0,INT(0.8465*((F50*100)-75)^1.42),0)</f>
        <v>0</v>
      </c>
      <c r="H50" s="25"/>
      <c r="I50" s="26">
        <f>IF(H50&lt;&gt;0,INT(0.14354*((H50*100)-220)^1.4),0)</f>
        <v>0</v>
      </c>
      <c r="J50" s="25"/>
      <c r="K50" s="26">
        <f>IF(AND(J50&gt;1.53,J50&lt;&gt;"N"),INT(51.39*(J50-1.5)^1.05),0)</f>
        <v>0</v>
      </c>
      <c r="L50" s="25"/>
      <c r="M50" s="26">
        <f>IF(AND(L50&gt;10.15,L50&lt;&gt;"N"),INT(5.33*(L50-10)^1.1),0)</f>
        <v>0</v>
      </c>
      <c r="N50" s="27"/>
      <c r="O50" s="28" t="s">
        <v>18</v>
      </c>
      <c r="P50" s="29"/>
      <c r="Q50" s="26">
        <f>IF(AND(305.5&gt;60*N50+P50,N50&gt;0),INT(0.08713*(305.5-(60*N50+P50))^1.85),0)</f>
        <v>0</v>
      </c>
      <c r="R50" s="30">
        <f>SUM(E50,G50,I50,K50,M50,Q50)</f>
        <v>0</v>
      </c>
    </row>
    <row r="51" spans="1:18" ht="14.1" customHeight="1" x14ac:dyDescent="0.25">
      <c r="A51" s="22">
        <f>IF(R51&lt;&gt;0,+RANK(R51,R$5:R$108,0),0)</f>
        <v>0</v>
      </c>
      <c r="B51" s="23"/>
      <c r="C51" s="62"/>
      <c r="D51" s="25"/>
      <c r="E51" s="26">
        <f>IF(AND(D51&gt;0,D51&lt;11.3),INT(58.015*(11.5-D51)^1.81),0)</f>
        <v>0</v>
      </c>
      <c r="F51" s="25"/>
      <c r="G51" s="26">
        <f>IF(F51&lt;&gt;0,INT(0.8465*((F51*100)-75)^1.42),0)</f>
        <v>0</v>
      </c>
      <c r="H51" s="25"/>
      <c r="I51" s="26">
        <f>IF(H51&lt;&gt;0,INT(0.14354*((H51*100)-220)^1.4),0)</f>
        <v>0</v>
      </c>
      <c r="J51" s="25"/>
      <c r="K51" s="26">
        <f>IF(AND(J51&gt;1.53,J51&lt;&gt;"N"),INT(51.39*(J51-1.5)^1.05),0)</f>
        <v>0</v>
      </c>
      <c r="L51" s="25"/>
      <c r="M51" s="26">
        <f>IF(AND(L51&gt;10.15,L51&lt;&gt;"N"),INT(5.33*(L51-10)^1.1),0)</f>
        <v>0</v>
      </c>
      <c r="N51" s="27"/>
      <c r="O51" s="28" t="s">
        <v>18</v>
      </c>
      <c r="P51" s="29"/>
      <c r="Q51" s="26">
        <f>IF(AND(305.5&gt;60*N51+P51,N51&gt;0),INT(0.08713*(305.5-(60*N51+P51))^1.85),0)</f>
        <v>0</v>
      </c>
      <c r="R51" s="30">
        <f>SUM(E51,G51,I51,K51,M51,Q51)</f>
        <v>0</v>
      </c>
    </row>
    <row r="52" spans="1:18" ht="14.1" customHeight="1" x14ac:dyDescent="0.25">
      <c r="A52" s="22">
        <f>IF(R52&lt;&gt;0,+RANK(R52,R$5:R$108,0),0)</f>
        <v>0</v>
      </c>
      <c r="B52" s="23"/>
      <c r="C52" s="62"/>
      <c r="D52" s="25"/>
      <c r="E52" s="26">
        <f>IF(AND(D52&gt;0,D52&lt;11.3),INT(58.015*(11.5-D52)^1.81),0)</f>
        <v>0</v>
      </c>
      <c r="F52" s="25"/>
      <c r="G52" s="26">
        <f>IF(F52&lt;&gt;0,INT(0.8465*((F52*100)-75)^1.42),0)</f>
        <v>0</v>
      </c>
      <c r="H52" s="25"/>
      <c r="I52" s="26">
        <f>IF(H52&lt;&gt;0,INT(0.14354*((H52*100)-220)^1.4),0)</f>
        <v>0</v>
      </c>
      <c r="J52" s="25"/>
      <c r="K52" s="26">
        <f>IF(AND(J52&gt;1.53,J52&lt;&gt;"N"),INT(51.39*(J52-1.5)^1.05),0)</f>
        <v>0</v>
      </c>
      <c r="L52" s="25"/>
      <c r="M52" s="26">
        <f>IF(AND(L52&gt;10.15,L52&lt;&gt;"N"),INT(5.33*(L52-10)^1.1),0)</f>
        <v>0</v>
      </c>
      <c r="N52" s="27"/>
      <c r="O52" s="28" t="s">
        <v>18</v>
      </c>
      <c r="P52" s="29"/>
      <c r="Q52" s="26">
        <f>IF(AND(305.5&gt;60*N52+P52,N52&gt;0),INT(0.08713*(305.5-(60*N52+P52))^1.85),0)</f>
        <v>0</v>
      </c>
      <c r="R52" s="30">
        <f>SUM(E52,G52,I52,K52,M52,Q52)</f>
        <v>0</v>
      </c>
    </row>
    <row r="53" spans="1:18" ht="14.1" customHeight="1" x14ac:dyDescent="0.25">
      <c r="A53" s="22">
        <f>IF(R53&lt;&gt;0,+RANK(R53,R$5:R$108,0),0)</f>
        <v>0</v>
      </c>
      <c r="B53" s="23"/>
      <c r="C53" s="62"/>
      <c r="D53" s="25"/>
      <c r="E53" s="26">
        <f>IF(AND(D53&gt;0,D53&lt;11.3),INT(58.015*(11.5-D53)^1.81),0)</f>
        <v>0</v>
      </c>
      <c r="F53" s="25"/>
      <c r="G53" s="26">
        <f>IF(F53&lt;&gt;0,INT(0.8465*((F53*100)-75)^1.42),0)</f>
        <v>0</v>
      </c>
      <c r="H53" s="25"/>
      <c r="I53" s="26">
        <f>IF(H53&lt;&gt;0,INT(0.14354*((H53*100)-220)^1.4),0)</f>
        <v>0</v>
      </c>
      <c r="J53" s="25"/>
      <c r="K53" s="26">
        <f>IF(AND(J53&gt;1.53,J53&lt;&gt;"N"),INT(51.39*(J53-1.5)^1.05),0)</f>
        <v>0</v>
      </c>
      <c r="L53" s="25"/>
      <c r="M53" s="26">
        <f>IF(AND(L53&gt;10.15,L53&lt;&gt;"N"),INT(5.33*(L53-10)^1.1),0)</f>
        <v>0</v>
      </c>
      <c r="N53" s="27"/>
      <c r="O53" s="28" t="s">
        <v>18</v>
      </c>
      <c r="P53" s="29"/>
      <c r="Q53" s="26">
        <f>IF(AND(305.5&gt;60*N53+P53,N53&gt;0),INT(0.08713*(305.5-(60*N53+P53))^1.85),0)</f>
        <v>0</v>
      </c>
      <c r="R53" s="30">
        <f>SUM(E53,G53,I53,K53,M53,Q53)</f>
        <v>0</v>
      </c>
    </row>
    <row r="54" spans="1:18" ht="14.1" customHeight="1" thickBot="1" x14ac:dyDescent="0.3">
      <c r="A54" s="32">
        <f>IF(R54&lt;&gt;0,+RANK(R54,R$5:R$108,0),0)</f>
        <v>0</v>
      </c>
      <c r="B54" s="33"/>
      <c r="C54" s="63"/>
      <c r="D54" s="35"/>
      <c r="E54" s="36">
        <f>IF(AND(D54&gt;0,D54&lt;11.3),INT(58.015*(11.5-D54)^1.81),0)</f>
        <v>0</v>
      </c>
      <c r="F54" s="35"/>
      <c r="G54" s="36">
        <f>IF(F54&lt;&gt;0,INT(0.8465*((F54*100)-75)^1.42),0)</f>
        <v>0</v>
      </c>
      <c r="H54" s="35"/>
      <c r="I54" s="36">
        <f>IF(H54&lt;&gt;0,INT(0.14354*((H54*100)-220)^1.4),0)</f>
        <v>0</v>
      </c>
      <c r="J54" s="35"/>
      <c r="K54" s="36">
        <f>IF(AND(J54&gt;1.53,J54&lt;&gt;"N"),INT(51.39*(J54-1.5)^1.05),0)</f>
        <v>0</v>
      </c>
      <c r="L54" s="35"/>
      <c r="M54" s="36">
        <f>IF(AND(L54&gt;10.15,L54&lt;&gt;"N"),INT(5.33*(L54-10)^1.1),0)</f>
        <v>0</v>
      </c>
      <c r="N54" s="37"/>
      <c r="O54" s="38" t="s">
        <v>18</v>
      </c>
      <c r="P54" s="39"/>
      <c r="Q54" s="36">
        <f>IF(AND(305.5&gt;60*N54+P54,N54&gt;0),INT(0.08713*(305.5-(60*N54+P54))^1.85),0)</f>
        <v>0</v>
      </c>
      <c r="R54" s="40">
        <f>SUM(E54,G54,I54,K54,M54,Q54)</f>
        <v>0</v>
      </c>
    </row>
    <row r="55" spans="1:18" ht="18.75" thickBot="1" x14ac:dyDescent="0.3">
      <c r="A55" s="10"/>
    </row>
    <row r="56" spans="1:18" ht="18" customHeight="1" thickBot="1" x14ac:dyDescent="0.3">
      <c r="A56" s="2" t="s">
        <v>1</v>
      </c>
      <c r="B56" s="46"/>
      <c r="C56" s="4"/>
      <c r="D56" s="5">
        <f>LARGE(R59:R63,1)+LARGE(R59:R63,2)+LARGE(R59:R63,3)+LARGE(R59:R63,4)</f>
        <v>0</v>
      </c>
      <c r="E56" s="6"/>
      <c r="F56" s="7" t="s">
        <v>3</v>
      </c>
      <c r="G56" s="8"/>
      <c r="H56" s="8"/>
      <c r="I56" s="8"/>
      <c r="J56" s="8"/>
      <c r="K56" s="8"/>
      <c r="L56" s="8"/>
      <c r="M56" s="8"/>
      <c r="N56" s="8"/>
      <c r="O56" s="8"/>
      <c r="P56" s="9"/>
      <c r="Q56" s="8"/>
      <c r="R56" s="10">
        <f>IF(D56&lt;&gt;0,+RANK(D56,D$2:D$101,0),0)</f>
        <v>0</v>
      </c>
    </row>
    <row r="57" spans="1:18" ht="14.1" customHeight="1" x14ac:dyDescent="0.25">
      <c r="A57" s="11" t="s">
        <v>4</v>
      </c>
      <c r="B57" s="12" t="s">
        <v>5</v>
      </c>
      <c r="C57" s="13" t="s">
        <v>6</v>
      </c>
      <c r="D57" s="14" t="s">
        <v>7</v>
      </c>
      <c r="E57" s="14"/>
      <c r="F57" s="14" t="s">
        <v>8</v>
      </c>
      <c r="G57" s="14"/>
      <c r="H57" s="14" t="s">
        <v>9</v>
      </c>
      <c r="I57" s="14"/>
      <c r="J57" s="14" t="s">
        <v>10</v>
      </c>
      <c r="K57" s="14"/>
      <c r="L57" s="14" t="s">
        <v>11</v>
      </c>
      <c r="M57" s="14"/>
      <c r="N57" s="14" t="s">
        <v>12</v>
      </c>
      <c r="O57" s="14"/>
      <c r="P57" s="14"/>
      <c r="Q57" s="14"/>
      <c r="R57" s="47" t="s">
        <v>13</v>
      </c>
    </row>
    <row r="58" spans="1:18" ht="14.1" customHeight="1" x14ac:dyDescent="0.25">
      <c r="A58" s="16"/>
      <c r="B58" s="17"/>
      <c r="C58" s="18"/>
      <c r="D58" s="19" t="s">
        <v>14</v>
      </c>
      <c r="E58" s="19" t="s">
        <v>15</v>
      </c>
      <c r="F58" s="19" t="s">
        <v>14</v>
      </c>
      <c r="G58" s="19" t="s">
        <v>15</v>
      </c>
      <c r="H58" s="19" t="s">
        <v>14</v>
      </c>
      <c r="I58" s="19" t="s">
        <v>15</v>
      </c>
      <c r="J58" s="19" t="s">
        <v>14</v>
      </c>
      <c r="K58" s="19" t="s">
        <v>15</v>
      </c>
      <c r="L58" s="19" t="s">
        <v>14</v>
      </c>
      <c r="M58" s="19" t="s">
        <v>15</v>
      </c>
      <c r="N58" s="20" t="s">
        <v>14</v>
      </c>
      <c r="O58" s="20"/>
      <c r="P58" s="20"/>
      <c r="Q58" s="19" t="s">
        <v>15</v>
      </c>
      <c r="R58" s="21"/>
    </row>
    <row r="59" spans="1:18" ht="14.1" customHeight="1" x14ac:dyDescent="0.25">
      <c r="A59" s="22">
        <f>IF(R59&lt;&gt;0,+RANK(R59,R$5:R$108,0),0)</f>
        <v>0</v>
      </c>
      <c r="B59" s="23"/>
      <c r="C59" s="62"/>
      <c r="D59" s="25"/>
      <c r="E59" s="26">
        <f>IF(AND(D59&gt;0,D59&lt;11.3),INT(58.015*(11.5-D59)^1.81),0)</f>
        <v>0</v>
      </c>
      <c r="F59" s="25"/>
      <c r="G59" s="26">
        <f>IF(F59&lt;&gt;0,INT(0.8465*((F59*100)-75)^1.42),0)</f>
        <v>0</v>
      </c>
      <c r="H59" s="25"/>
      <c r="I59" s="26">
        <f>IF(H59&lt;&gt;0,INT(0.14354*((H59*100)-220)^1.4),0)</f>
        <v>0</v>
      </c>
      <c r="J59" s="25"/>
      <c r="K59" s="26">
        <f>IF(AND(J59&gt;1.53,J59&lt;&gt;"N"),INT(51.39*(J59-1.5)^1.05),0)</f>
        <v>0</v>
      </c>
      <c r="L59" s="25"/>
      <c r="M59" s="26">
        <f>IF(AND(L59&gt;10.15,L59&lt;&gt;"N"),INT(5.33*(L59-10)^1.1),0)</f>
        <v>0</v>
      </c>
      <c r="N59" s="27"/>
      <c r="O59" s="28" t="s">
        <v>18</v>
      </c>
      <c r="P59" s="29"/>
      <c r="Q59" s="26">
        <f>IF(AND(305.5&gt;60*N59+P59,N59&gt;0),INT(0.08713*(305.5-(60*N59+P59))^1.85),0)</f>
        <v>0</v>
      </c>
      <c r="R59" s="30">
        <f>SUM(E59,G59,I59,K59,M59,Q59)</f>
        <v>0</v>
      </c>
    </row>
    <row r="60" spans="1:18" ht="14.1" customHeight="1" x14ac:dyDescent="0.25">
      <c r="A60" s="22">
        <f>IF(R60&lt;&gt;0,+RANK(R60,R$5:R$108,0),0)</f>
        <v>0</v>
      </c>
      <c r="B60" s="23"/>
      <c r="C60" s="62"/>
      <c r="D60" s="25"/>
      <c r="E60" s="26">
        <f>IF(AND(D60&gt;0,D60&lt;11.3),INT(58.015*(11.5-D60)^1.81),0)</f>
        <v>0</v>
      </c>
      <c r="F60" s="25"/>
      <c r="G60" s="26">
        <f>IF(F60&lt;&gt;0,INT(0.8465*((F60*100)-75)^1.42),0)</f>
        <v>0</v>
      </c>
      <c r="H60" s="25"/>
      <c r="I60" s="26">
        <f>IF(H60&lt;&gt;0,INT(0.14354*((H60*100)-220)^1.4),0)</f>
        <v>0</v>
      </c>
      <c r="J60" s="25"/>
      <c r="K60" s="26">
        <f>IF(AND(J60&gt;1.53,J60&lt;&gt;"N"),INT(51.39*(J60-1.5)^1.05),0)</f>
        <v>0</v>
      </c>
      <c r="L60" s="25"/>
      <c r="M60" s="26">
        <f>IF(AND(L60&gt;10.15,L60&lt;&gt;"N"),INT(5.33*(L60-10)^1.1),0)</f>
        <v>0</v>
      </c>
      <c r="N60" s="27"/>
      <c r="O60" s="28" t="s">
        <v>18</v>
      </c>
      <c r="P60" s="29"/>
      <c r="Q60" s="26">
        <f>IF(AND(305.5&gt;60*N60+P60,N60&gt;0),INT(0.08713*(305.5-(60*N60+P60))^1.85),0)</f>
        <v>0</v>
      </c>
      <c r="R60" s="30">
        <f>SUM(E60,G60,I60,K60,M60,Q60)</f>
        <v>0</v>
      </c>
    </row>
    <row r="61" spans="1:18" ht="14.1" customHeight="1" x14ac:dyDescent="0.25">
      <c r="A61" s="22">
        <f>IF(R61&lt;&gt;0,+RANK(R61,R$5:R$108,0),0)</f>
        <v>0</v>
      </c>
      <c r="B61" s="23"/>
      <c r="C61" s="62"/>
      <c r="D61" s="25"/>
      <c r="E61" s="26">
        <f>IF(AND(D61&gt;0,D61&lt;11.3),INT(58.015*(11.5-D61)^1.81),0)</f>
        <v>0</v>
      </c>
      <c r="F61" s="25"/>
      <c r="G61" s="26">
        <f>IF(F61&lt;&gt;0,INT(0.8465*((F61*100)-75)^1.42),0)</f>
        <v>0</v>
      </c>
      <c r="H61" s="25"/>
      <c r="I61" s="26">
        <f>IF(H61&lt;&gt;0,INT(0.14354*((H61*100)-220)^1.4),0)</f>
        <v>0</v>
      </c>
      <c r="J61" s="25"/>
      <c r="K61" s="26">
        <f>IF(AND(J61&gt;1.53,J61&lt;&gt;"N"),INT(51.39*(J61-1.5)^1.05),0)</f>
        <v>0</v>
      </c>
      <c r="L61" s="25"/>
      <c r="M61" s="26">
        <f>IF(AND(L61&gt;10.15,L61&lt;&gt;"N"),INT(5.33*(L61-10)^1.1),0)</f>
        <v>0</v>
      </c>
      <c r="N61" s="27"/>
      <c r="O61" s="28" t="s">
        <v>18</v>
      </c>
      <c r="P61" s="29"/>
      <c r="Q61" s="26">
        <f>IF(AND(305.5&gt;60*N61+P61,N61&gt;0),INT(0.08713*(305.5-(60*N61+P61))^1.85),0)</f>
        <v>0</v>
      </c>
      <c r="R61" s="30">
        <f>SUM(E61,G61,I61,K61,M61,Q61)</f>
        <v>0</v>
      </c>
    </row>
    <row r="62" spans="1:18" ht="14.1" customHeight="1" x14ac:dyDescent="0.25">
      <c r="A62" s="22">
        <f>IF(R62&lt;&gt;0,+RANK(R62,R$5:R$108,0),0)</f>
        <v>0</v>
      </c>
      <c r="B62" s="23"/>
      <c r="C62" s="62"/>
      <c r="D62" s="25"/>
      <c r="E62" s="26">
        <f>IF(AND(D62&gt;0,D62&lt;11.3),INT(58.015*(11.5-D62)^1.81),0)</f>
        <v>0</v>
      </c>
      <c r="F62" s="25"/>
      <c r="G62" s="26">
        <f>IF(F62&lt;&gt;0,INT(0.8465*((F62*100)-75)^1.42),0)</f>
        <v>0</v>
      </c>
      <c r="H62" s="25"/>
      <c r="I62" s="26">
        <f>IF(H62&lt;&gt;0,INT(0.14354*((H62*100)-220)^1.4),0)</f>
        <v>0</v>
      </c>
      <c r="J62" s="25"/>
      <c r="K62" s="26">
        <f>IF(AND(J62&gt;1.53,J62&lt;&gt;"N"),INT(51.39*(J62-1.5)^1.05),0)</f>
        <v>0</v>
      </c>
      <c r="L62" s="25"/>
      <c r="M62" s="26">
        <f>IF(AND(L62&gt;10.15,L62&lt;&gt;"N"),INT(5.33*(L62-10)^1.1),0)</f>
        <v>0</v>
      </c>
      <c r="N62" s="27"/>
      <c r="O62" s="28" t="s">
        <v>18</v>
      </c>
      <c r="P62" s="29"/>
      <c r="Q62" s="26">
        <f>IF(AND(305.5&gt;60*N62+P62,N62&gt;0),INT(0.08713*(305.5-(60*N62+P62))^1.85),0)</f>
        <v>0</v>
      </c>
      <c r="R62" s="30">
        <f>SUM(E62,G62,I62,K62,M62,Q62)</f>
        <v>0</v>
      </c>
    </row>
    <row r="63" spans="1:18" ht="14.1" customHeight="1" thickBot="1" x14ac:dyDescent="0.3">
      <c r="A63" s="32">
        <f>IF(R63&lt;&gt;0,+RANK(R63,R$5:R$108,0),0)</f>
        <v>0</v>
      </c>
      <c r="B63" s="33"/>
      <c r="C63" s="63"/>
      <c r="D63" s="35"/>
      <c r="E63" s="36">
        <f>IF(AND(D63&gt;0,D63&lt;11.3),INT(58.015*(11.5-D63)^1.81),0)</f>
        <v>0</v>
      </c>
      <c r="F63" s="35"/>
      <c r="G63" s="36">
        <f>IF(F63&lt;&gt;0,INT(0.8465*((F63*100)-75)^1.42),0)</f>
        <v>0</v>
      </c>
      <c r="H63" s="35"/>
      <c r="I63" s="36">
        <f>IF(H63&lt;&gt;0,INT(0.14354*((H63*100)-220)^1.4),0)</f>
        <v>0</v>
      </c>
      <c r="J63" s="35"/>
      <c r="K63" s="36">
        <f>IF(AND(J63&gt;1.53,J63&lt;&gt;"N"),INT(51.39*(J63-1.5)^1.05),0)</f>
        <v>0</v>
      </c>
      <c r="L63" s="35"/>
      <c r="M63" s="36">
        <f>IF(AND(L63&gt;10.15,L63&lt;&gt;"N"),INT(5.33*(L63-10)^1.1),0)</f>
        <v>0</v>
      </c>
      <c r="N63" s="37"/>
      <c r="O63" s="38" t="s">
        <v>18</v>
      </c>
      <c r="P63" s="39"/>
      <c r="Q63" s="36">
        <f>IF(AND(305.5&gt;60*N63+P63,N63&gt;0),INT(0.08713*(305.5-(60*N63+P63))^1.85),0)</f>
        <v>0</v>
      </c>
      <c r="R63" s="40">
        <f>SUM(E63,G63,I63,K63,M63,Q63)</f>
        <v>0</v>
      </c>
    </row>
    <row r="64" spans="1:18" ht="8.1" customHeight="1" x14ac:dyDescent="0.25"/>
    <row r="65" spans="1:18" ht="18" customHeight="1" thickBot="1" x14ac:dyDescent="0.3">
      <c r="A65" s="2" t="s">
        <v>1</v>
      </c>
      <c r="B65" s="46"/>
      <c r="C65" s="4"/>
      <c r="D65" s="5">
        <f>LARGE(R68:R72,1)+LARGE(R68:R72,2)+LARGE(R68:R72,3)+LARGE(R68:R72,4)</f>
        <v>0</v>
      </c>
      <c r="E65" s="6"/>
      <c r="F65" s="7" t="s">
        <v>3</v>
      </c>
      <c r="G65" s="8"/>
      <c r="H65" s="8"/>
      <c r="I65" s="8"/>
      <c r="J65" s="8"/>
      <c r="K65" s="8"/>
      <c r="L65" s="8"/>
      <c r="M65" s="8"/>
      <c r="N65" s="8"/>
      <c r="O65" s="8"/>
      <c r="P65" s="9"/>
      <c r="Q65" s="8"/>
      <c r="R65" s="10">
        <f>IF(D65&lt;&gt;0,+RANK(D65,D$2:D$101,0),0)</f>
        <v>0</v>
      </c>
    </row>
    <row r="66" spans="1:18" ht="14.1" customHeight="1" x14ac:dyDescent="0.25">
      <c r="A66" s="11" t="s">
        <v>4</v>
      </c>
      <c r="B66" s="12" t="s">
        <v>5</v>
      </c>
      <c r="C66" s="13" t="s">
        <v>6</v>
      </c>
      <c r="D66" s="14" t="s">
        <v>7</v>
      </c>
      <c r="E66" s="14"/>
      <c r="F66" s="14" t="s">
        <v>8</v>
      </c>
      <c r="G66" s="14"/>
      <c r="H66" s="14" t="s">
        <v>9</v>
      </c>
      <c r="I66" s="14"/>
      <c r="J66" s="14" t="s">
        <v>10</v>
      </c>
      <c r="K66" s="14"/>
      <c r="L66" s="14" t="s">
        <v>11</v>
      </c>
      <c r="M66" s="14"/>
      <c r="N66" s="14" t="s">
        <v>12</v>
      </c>
      <c r="O66" s="14"/>
      <c r="P66" s="14"/>
      <c r="Q66" s="14"/>
      <c r="R66" s="47" t="s">
        <v>13</v>
      </c>
    </row>
    <row r="67" spans="1:18" ht="14.1" customHeight="1" x14ac:dyDescent="0.25">
      <c r="A67" s="16"/>
      <c r="B67" s="17"/>
      <c r="C67" s="18"/>
      <c r="D67" s="19" t="s">
        <v>14</v>
      </c>
      <c r="E67" s="19" t="s">
        <v>15</v>
      </c>
      <c r="F67" s="19" t="s">
        <v>14</v>
      </c>
      <c r="G67" s="19" t="s">
        <v>15</v>
      </c>
      <c r="H67" s="19" t="s">
        <v>14</v>
      </c>
      <c r="I67" s="19" t="s">
        <v>15</v>
      </c>
      <c r="J67" s="19" t="s">
        <v>14</v>
      </c>
      <c r="K67" s="19" t="s">
        <v>15</v>
      </c>
      <c r="L67" s="19" t="s">
        <v>14</v>
      </c>
      <c r="M67" s="19" t="s">
        <v>15</v>
      </c>
      <c r="N67" s="20" t="s">
        <v>14</v>
      </c>
      <c r="O67" s="20"/>
      <c r="P67" s="20"/>
      <c r="Q67" s="19" t="s">
        <v>15</v>
      </c>
      <c r="R67" s="21"/>
    </row>
    <row r="68" spans="1:18" ht="14.1" customHeight="1" x14ac:dyDescent="0.25">
      <c r="A68" s="22">
        <f>IF(R68&lt;&gt;0,+RANK(R68,R$5:R$108,0),0)</f>
        <v>0</v>
      </c>
      <c r="B68" s="23"/>
      <c r="C68" s="62"/>
      <c r="D68" s="25"/>
      <c r="E68" s="26">
        <f>IF(AND(D68&gt;0,D68&lt;11.3),INT(58.015*(11.5-D68)^1.81),0)</f>
        <v>0</v>
      </c>
      <c r="F68" s="25"/>
      <c r="G68" s="26">
        <f>IF(F68&lt;&gt;0,INT(0.8465*((F68*100)-75)^1.42),0)</f>
        <v>0</v>
      </c>
      <c r="H68" s="25"/>
      <c r="I68" s="26">
        <f>IF(H68&lt;&gt;0,INT(0.14354*((H68*100)-220)^1.4),0)</f>
        <v>0</v>
      </c>
      <c r="J68" s="25"/>
      <c r="K68" s="26">
        <f>IF(AND(J68&gt;1.53,J68&lt;&gt;"N"),INT(51.39*(J68-1.5)^1.05),0)</f>
        <v>0</v>
      </c>
      <c r="L68" s="25"/>
      <c r="M68" s="26">
        <f>IF(AND(L68&gt;10.15,L68&lt;&gt;"N"),INT(5.33*(L68-10)^1.1),0)</f>
        <v>0</v>
      </c>
      <c r="N68" s="27"/>
      <c r="O68" s="28" t="s">
        <v>18</v>
      </c>
      <c r="P68" s="29"/>
      <c r="Q68" s="26">
        <f>IF(AND(305.5&gt;60*N68+P68,N68&gt;0),INT(0.08713*(305.5-(60*N68+P68))^1.85),0)</f>
        <v>0</v>
      </c>
      <c r="R68" s="30">
        <f>SUM(E68,G68,I68,K68,M68,Q68)</f>
        <v>0</v>
      </c>
    </row>
    <row r="69" spans="1:18" ht="14.1" customHeight="1" x14ac:dyDescent="0.25">
      <c r="A69" s="22">
        <f>IF(R69&lt;&gt;0,+RANK(R69,R$5:R$108,0),0)</f>
        <v>0</v>
      </c>
      <c r="B69" s="23"/>
      <c r="C69" s="62"/>
      <c r="D69" s="25"/>
      <c r="E69" s="26">
        <f>IF(AND(D69&gt;0,D69&lt;11.3),INT(58.015*(11.5-D69)^1.81),0)</f>
        <v>0</v>
      </c>
      <c r="F69" s="25"/>
      <c r="G69" s="26">
        <f>IF(F69&lt;&gt;0,INT(0.8465*((F69*100)-75)^1.42),0)</f>
        <v>0</v>
      </c>
      <c r="H69" s="25"/>
      <c r="I69" s="26">
        <f>IF(H69&lt;&gt;0,INT(0.14354*((H69*100)-220)^1.4),0)</f>
        <v>0</v>
      </c>
      <c r="J69" s="25"/>
      <c r="K69" s="26">
        <f>IF(AND(J69&gt;1.53,J69&lt;&gt;"N"),INT(51.39*(J69-1.5)^1.05),0)</f>
        <v>0</v>
      </c>
      <c r="L69" s="25"/>
      <c r="M69" s="26">
        <f>IF(AND(L69&gt;10.15,L69&lt;&gt;"N"),INT(5.33*(L69-10)^1.1),0)</f>
        <v>0</v>
      </c>
      <c r="N69" s="27"/>
      <c r="O69" s="28" t="s">
        <v>18</v>
      </c>
      <c r="P69" s="29"/>
      <c r="Q69" s="26">
        <f>IF(AND(305.5&gt;60*N69+P69,N69&gt;0),INT(0.08713*(305.5-(60*N69+P69))^1.85),0)</f>
        <v>0</v>
      </c>
      <c r="R69" s="30">
        <f>SUM(E69,G69,I69,K69,M69,Q69)</f>
        <v>0</v>
      </c>
    </row>
    <row r="70" spans="1:18" ht="14.1" customHeight="1" x14ac:dyDescent="0.25">
      <c r="A70" s="22">
        <f>IF(R70&lt;&gt;0,+RANK(R70,R$5:R$108,0),0)</f>
        <v>0</v>
      </c>
      <c r="B70" s="23"/>
      <c r="C70" s="62"/>
      <c r="D70" s="25"/>
      <c r="E70" s="26">
        <f>IF(AND(D70&gt;0,D70&lt;11.3),INT(58.015*(11.5-D70)^1.81),0)</f>
        <v>0</v>
      </c>
      <c r="F70" s="25"/>
      <c r="G70" s="26">
        <f>IF(F70&lt;&gt;0,INT(0.8465*((F70*100)-75)^1.42),0)</f>
        <v>0</v>
      </c>
      <c r="H70" s="25"/>
      <c r="I70" s="26">
        <f>IF(H70&lt;&gt;0,INT(0.14354*((H70*100)-220)^1.4),0)</f>
        <v>0</v>
      </c>
      <c r="J70" s="25"/>
      <c r="K70" s="26">
        <f>IF(AND(J70&gt;1.53,J70&lt;&gt;"N"),INT(51.39*(J70-1.5)^1.05),0)</f>
        <v>0</v>
      </c>
      <c r="L70" s="25"/>
      <c r="M70" s="26">
        <f>IF(AND(L70&gt;10.15,L70&lt;&gt;"N"),INT(5.33*(L70-10)^1.1),0)</f>
        <v>0</v>
      </c>
      <c r="N70" s="27"/>
      <c r="O70" s="28" t="s">
        <v>18</v>
      </c>
      <c r="P70" s="29"/>
      <c r="Q70" s="26">
        <f>IF(AND(305.5&gt;60*N70+P70,N70&gt;0),INT(0.08713*(305.5-(60*N70+P70))^1.85),0)</f>
        <v>0</v>
      </c>
      <c r="R70" s="30">
        <f>SUM(E70,G70,I70,K70,M70,Q70)</f>
        <v>0</v>
      </c>
    </row>
    <row r="71" spans="1:18" ht="14.1" customHeight="1" x14ac:dyDescent="0.25">
      <c r="A71" s="22">
        <f>IF(R71&lt;&gt;0,+RANK(R71,R$5:R$108,0),0)</f>
        <v>0</v>
      </c>
      <c r="B71" s="23"/>
      <c r="C71" s="62"/>
      <c r="D71" s="25"/>
      <c r="E71" s="26">
        <f>IF(AND(D71&gt;0,D71&lt;11.3),INT(58.015*(11.5-D71)^1.81),0)</f>
        <v>0</v>
      </c>
      <c r="F71" s="25"/>
      <c r="G71" s="26">
        <f>IF(F71&lt;&gt;0,INT(0.8465*((F71*100)-75)^1.42),0)</f>
        <v>0</v>
      </c>
      <c r="H71" s="25"/>
      <c r="I71" s="26">
        <f>IF(H71&lt;&gt;0,INT(0.14354*((H71*100)-220)^1.4),0)</f>
        <v>0</v>
      </c>
      <c r="J71" s="25"/>
      <c r="K71" s="26">
        <f>IF(AND(J71&gt;1.53,J71&lt;&gt;"N"),INT(51.39*(J71-1.5)^1.05),0)</f>
        <v>0</v>
      </c>
      <c r="L71" s="25"/>
      <c r="M71" s="26">
        <f>IF(AND(L71&gt;10.15,L71&lt;&gt;"N"),INT(5.33*(L71-10)^1.1),0)</f>
        <v>0</v>
      </c>
      <c r="N71" s="27"/>
      <c r="O71" s="28" t="s">
        <v>18</v>
      </c>
      <c r="P71" s="29"/>
      <c r="Q71" s="26">
        <f>IF(AND(305.5&gt;60*N71+P71,N71&gt;0),INT(0.08713*(305.5-(60*N71+P71))^1.85),0)</f>
        <v>0</v>
      </c>
      <c r="R71" s="30">
        <f>SUM(E71,G71,I71,K71,M71,Q71)</f>
        <v>0</v>
      </c>
    </row>
    <row r="72" spans="1:18" ht="14.1" customHeight="1" thickBot="1" x14ac:dyDescent="0.3">
      <c r="A72" s="32">
        <f>IF(R72&lt;&gt;0,+RANK(R72,R$5:R$108,0),0)</f>
        <v>0</v>
      </c>
      <c r="B72" s="33"/>
      <c r="C72" s="63"/>
      <c r="D72" s="35"/>
      <c r="E72" s="36">
        <f>IF(AND(D72&gt;0,D72&lt;11.3),INT(58.015*(11.5-D72)^1.81),0)</f>
        <v>0</v>
      </c>
      <c r="F72" s="35"/>
      <c r="G72" s="36">
        <f>IF(F72&lt;&gt;0,INT(0.8465*((F72*100)-75)^1.42),0)</f>
        <v>0</v>
      </c>
      <c r="H72" s="35"/>
      <c r="I72" s="36">
        <f>IF(H72&lt;&gt;0,INT(0.14354*((H72*100)-220)^1.4),0)</f>
        <v>0</v>
      </c>
      <c r="J72" s="35"/>
      <c r="K72" s="36">
        <f>IF(AND(J72&gt;1.53,J72&lt;&gt;"N"),INT(51.39*(J72-1.5)^1.05),0)</f>
        <v>0</v>
      </c>
      <c r="L72" s="35"/>
      <c r="M72" s="36">
        <f>IF(AND(L72&gt;10.15,L72&lt;&gt;"N"),INT(5.33*(L72-10)^1.1),0)</f>
        <v>0</v>
      </c>
      <c r="N72" s="37"/>
      <c r="O72" s="38" t="s">
        <v>18</v>
      </c>
      <c r="P72" s="39"/>
      <c r="Q72" s="36">
        <f>IF(AND(305.5&gt;60*N72+P72,N72&gt;0),INT(0.08713*(305.5-(60*N72+P72))^1.85),0)</f>
        <v>0</v>
      </c>
      <c r="R72" s="40">
        <f>SUM(E72,G72,I72,K72,M72,Q72)</f>
        <v>0</v>
      </c>
    </row>
    <row r="73" spans="1:18" ht="7.5" customHeight="1" x14ac:dyDescent="0.25">
      <c r="A73" s="51"/>
      <c r="B73" s="52"/>
      <c r="C73" s="53"/>
      <c r="D73" s="54"/>
      <c r="E73" s="55"/>
      <c r="F73" s="55"/>
      <c r="G73" s="55"/>
      <c r="H73" s="55"/>
      <c r="I73" s="55"/>
      <c r="J73" s="56"/>
      <c r="K73" s="55"/>
      <c r="L73" s="56"/>
      <c r="M73" s="55"/>
      <c r="N73" s="55"/>
      <c r="O73" s="57"/>
      <c r="P73" s="58"/>
      <c r="Q73" s="55"/>
      <c r="R73" s="55"/>
    </row>
    <row r="74" spans="1:18" ht="18" customHeight="1" thickBot="1" x14ac:dyDescent="0.3">
      <c r="A74" s="2" t="s">
        <v>1</v>
      </c>
      <c r="B74" s="46"/>
      <c r="C74" s="4"/>
      <c r="D74" s="5">
        <f>LARGE(R77:R81,1)+LARGE(R77:R81,2)+LARGE(R77:R81,3)+LARGE(R77:R81,4)</f>
        <v>0</v>
      </c>
      <c r="E74" s="6"/>
      <c r="F74" s="7" t="s">
        <v>3</v>
      </c>
      <c r="G74" s="8"/>
      <c r="H74" s="8"/>
      <c r="I74" s="8"/>
      <c r="J74" s="8"/>
      <c r="K74" s="8"/>
      <c r="L74" s="8"/>
      <c r="M74" s="8"/>
      <c r="N74" s="8"/>
      <c r="O74" s="8"/>
      <c r="P74" s="9"/>
      <c r="Q74" s="8"/>
      <c r="R74" s="10">
        <f>IF(D74&lt;&gt;0,+RANK(D74,D$2:D$101,0),0)</f>
        <v>0</v>
      </c>
    </row>
    <row r="75" spans="1:18" ht="14.1" customHeight="1" x14ac:dyDescent="0.25">
      <c r="A75" s="11" t="s">
        <v>4</v>
      </c>
      <c r="B75" s="12" t="s">
        <v>49</v>
      </c>
      <c r="C75" s="13" t="s">
        <v>6</v>
      </c>
      <c r="D75" s="14" t="s">
        <v>7</v>
      </c>
      <c r="E75" s="14"/>
      <c r="F75" s="14" t="s">
        <v>8</v>
      </c>
      <c r="G75" s="14"/>
      <c r="H75" s="14" t="s">
        <v>9</v>
      </c>
      <c r="I75" s="14"/>
      <c r="J75" s="14" t="s">
        <v>10</v>
      </c>
      <c r="K75" s="14"/>
      <c r="L75" s="14" t="s">
        <v>11</v>
      </c>
      <c r="M75" s="14"/>
      <c r="N75" s="14" t="s">
        <v>12</v>
      </c>
      <c r="O75" s="14"/>
      <c r="P75" s="14"/>
      <c r="Q75" s="14"/>
      <c r="R75" s="47" t="s">
        <v>13</v>
      </c>
    </row>
    <row r="76" spans="1:18" ht="14.1" customHeight="1" x14ac:dyDescent="0.25">
      <c r="A76" s="16"/>
      <c r="B76" s="17"/>
      <c r="C76" s="18"/>
      <c r="D76" s="19" t="s">
        <v>14</v>
      </c>
      <c r="E76" s="19" t="s">
        <v>15</v>
      </c>
      <c r="F76" s="19" t="s">
        <v>14</v>
      </c>
      <c r="G76" s="19" t="s">
        <v>15</v>
      </c>
      <c r="H76" s="19" t="s">
        <v>14</v>
      </c>
      <c r="I76" s="19" t="s">
        <v>15</v>
      </c>
      <c r="J76" s="19" t="s">
        <v>14</v>
      </c>
      <c r="K76" s="19" t="s">
        <v>15</v>
      </c>
      <c r="L76" s="19" t="s">
        <v>14</v>
      </c>
      <c r="M76" s="19" t="s">
        <v>15</v>
      </c>
      <c r="N76" s="20" t="s">
        <v>14</v>
      </c>
      <c r="O76" s="20"/>
      <c r="P76" s="20"/>
      <c r="Q76" s="19" t="s">
        <v>15</v>
      </c>
      <c r="R76" s="21"/>
    </row>
    <row r="77" spans="1:18" ht="14.1" customHeight="1" x14ac:dyDescent="0.25">
      <c r="A77" s="22">
        <f>IF(R77&lt;&gt;0,+RANK(R77,R$5:R$108,0),0)</f>
        <v>0</v>
      </c>
      <c r="B77" s="23"/>
      <c r="C77" s="62"/>
      <c r="D77" s="25"/>
      <c r="E77" s="26">
        <f>IF(AND(D77&gt;0,D77&lt;11.3),INT(58.015*(11.5-D77)^1.81),0)</f>
        <v>0</v>
      </c>
      <c r="F77" s="25"/>
      <c r="G77" s="26">
        <f>IF(F77&lt;&gt;0,INT(0.8465*((F77*100)-75)^1.42),0)</f>
        <v>0</v>
      </c>
      <c r="H77" s="25"/>
      <c r="I77" s="26">
        <f>IF(H77&lt;&gt;0,INT(0.14354*((H77*100)-220)^1.4),0)</f>
        <v>0</v>
      </c>
      <c r="J77" s="25"/>
      <c r="K77" s="26">
        <f>IF(AND(J77&gt;1.53,J77&lt;&gt;"N"),INT(51.39*(J77-1.5)^1.05),0)</f>
        <v>0</v>
      </c>
      <c r="L77" s="25"/>
      <c r="M77" s="26">
        <f>IF(AND(L77&gt;10.15,L77&lt;&gt;"N"),INT(5.33*(L77-10)^1.1),0)</f>
        <v>0</v>
      </c>
      <c r="N77" s="27"/>
      <c r="O77" s="28" t="s">
        <v>18</v>
      </c>
      <c r="P77" s="29"/>
      <c r="Q77" s="26">
        <f>IF(AND(305.5&gt;60*N77+P77,N77&gt;0),INT(0.08713*(305.5-(60*N77+P77))^1.85),0)</f>
        <v>0</v>
      </c>
      <c r="R77" s="30">
        <f>SUM(E77,G77,I77,K77,M77,Q77)</f>
        <v>0</v>
      </c>
    </row>
    <row r="78" spans="1:18" ht="14.1" customHeight="1" x14ac:dyDescent="0.25">
      <c r="A78" s="22">
        <f>IF(R78&lt;&gt;0,+RANK(R78,R$5:R$108,0),0)</f>
        <v>0</v>
      </c>
      <c r="B78" s="23"/>
      <c r="C78" s="62"/>
      <c r="D78" s="25"/>
      <c r="E78" s="26">
        <f>IF(AND(D78&gt;0,D78&lt;11.3),INT(58.015*(11.5-D78)^1.81),0)</f>
        <v>0</v>
      </c>
      <c r="F78" s="25"/>
      <c r="G78" s="26">
        <f>IF(F78&lt;&gt;0,INT(0.8465*((F78*100)-75)^1.42),0)</f>
        <v>0</v>
      </c>
      <c r="H78" s="25"/>
      <c r="I78" s="26">
        <f>IF(H78&lt;&gt;0,INT(0.14354*((H78*100)-220)^1.4),0)</f>
        <v>0</v>
      </c>
      <c r="J78" s="25"/>
      <c r="K78" s="26">
        <f>IF(AND(J78&gt;1.53,J78&lt;&gt;"N"),INT(51.39*(J78-1.5)^1.05),0)</f>
        <v>0</v>
      </c>
      <c r="L78" s="25"/>
      <c r="M78" s="26">
        <f>IF(AND(L78&gt;10.15,L78&lt;&gt;"N"),INT(5.33*(L78-10)^1.1),0)</f>
        <v>0</v>
      </c>
      <c r="N78" s="27"/>
      <c r="O78" s="28" t="s">
        <v>18</v>
      </c>
      <c r="P78" s="29"/>
      <c r="Q78" s="26">
        <f>IF(AND(305.5&gt;60*N78+P78,N78&gt;0),INT(0.08713*(305.5-(60*N78+P78))^1.85),0)</f>
        <v>0</v>
      </c>
      <c r="R78" s="30">
        <f>SUM(E78,G78,I78,K78,M78,Q78)</f>
        <v>0</v>
      </c>
    </row>
    <row r="79" spans="1:18" ht="14.1" customHeight="1" x14ac:dyDescent="0.25">
      <c r="A79" s="22">
        <f>IF(R79&lt;&gt;0,+RANK(R79,R$5:R$108,0),0)</f>
        <v>0</v>
      </c>
      <c r="B79" s="23"/>
      <c r="C79" s="62"/>
      <c r="D79" s="25"/>
      <c r="E79" s="26">
        <f>IF(AND(D79&gt;0,D79&lt;11.3),INT(58.015*(11.5-D79)^1.81),0)</f>
        <v>0</v>
      </c>
      <c r="F79" s="25"/>
      <c r="G79" s="26">
        <f>IF(F79&lt;&gt;0,INT(0.8465*((F79*100)-75)^1.42),0)</f>
        <v>0</v>
      </c>
      <c r="H79" s="25"/>
      <c r="I79" s="26">
        <f>IF(H79&lt;&gt;0,INT(0.14354*((H79*100)-220)^1.4),0)</f>
        <v>0</v>
      </c>
      <c r="J79" s="25"/>
      <c r="K79" s="26">
        <f>IF(AND(J79&gt;1.53,J79&lt;&gt;"N"),INT(51.39*(J79-1.5)^1.05),0)</f>
        <v>0</v>
      </c>
      <c r="L79" s="25"/>
      <c r="M79" s="26">
        <f>IF(AND(L79&gt;10.15,L79&lt;&gt;"N"),INT(5.33*(L79-10)^1.1),0)</f>
        <v>0</v>
      </c>
      <c r="N79" s="27"/>
      <c r="O79" s="28" t="s">
        <v>18</v>
      </c>
      <c r="P79" s="29"/>
      <c r="Q79" s="26">
        <f>IF(AND(305.5&gt;60*N79+P79,N79&gt;0),INT(0.08713*(305.5-(60*N79+P79))^1.85),0)</f>
        <v>0</v>
      </c>
      <c r="R79" s="30">
        <f>SUM(E79,G79,I79,K79,M79,Q79)</f>
        <v>0</v>
      </c>
    </row>
    <row r="80" spans="1:18" ht="14.1" customHeight="1" x14ac:dyDescent="0.25">
      <c r="A80" s="22">
        <f>IF(R80&lt;&gt;0,+RANK(R80,R$5:R$108,0),0)</f>
        <v>0</v>
      </c>
      <c r="B80" s="23"/>
      <c r="C80" s="62"/>
      <c r="D80" s="25"/>
      <c r="E80" s="26">
        <f>IF(AND(D80&gt;0,D80&lt;11.3),INT(58.015*(11.5-D80)^1.81),0)</f>
        <v>0</v>
      </c>
      <c r="F80" s="25"/>
      <c r="G80" s="26">
        <f>IF(F80&lt;&gt;0,INT(0.8465*((F80*100)-75)^1.42),0)</f>
        <v>0</v>
      </c>
      <c r="H80" s="25"/>
      <c r="I80" s="26">
        <f>IF(H80&lt;&gt;0,INT(0.14354*((H80*100)-220)^1.4),0)</f>
        <v>0</v>
      </c>
      <c r="J80" s="25"/>
      <c r="K80" s="26">
        <f>IF(AND(J80&gt;1.53,J80&lt;&gt;"N"),INT(51.39*(J80-1.5)^1.05),0)</f>
        <v>0</v>
      </c>
      <c r="L80" s="25"/>
      <c r="M80" s="26">
        <f>IF(AND(L80&gt;10.15,L80&lt;&gt;"N"),INT(5.33*(L80-10)^1.1),0)</f>
        <v>0</v>
      </c>
      <c r="N80" s="27"/>
      <c r="O80" s="28" t="s">
        <v>18</v>
      </c>
      <c r="P80" s="29"/>
      <c r="Q80" s="26">
        <f>IF(AND(305.5&gt;60*N80+P80,N80&gt;0),INT(0.08713*(305.5-(60*N80+P80))^1.85),0)</f>
        <v>0</v>
      </c>
      <c r="R80" s="30">
        <f>SUM(E80,G80,I80,K80,M80,Q80)</f>
        <v>0</v>
      </c>
    </row>
    <row r="81" spans="1:18" ht="14.1" customHeight="1" thickBot="1" x14ac:dyDescent="0.3">
      <c r="A81" s="32">
        <f>IF(R81&lt;&gt;0,+RANK(R81,R$5:R$108,0),0)</f>
        <v>0</v>
      </c>
      <c r="B81" s="33"/>
      <c r="C81" s="63"/>
      <c r="D81" s="35"/>
      <c r="E81" s="36">
        <f>IF(AND(D81&gt;0,D81&lt;11.3),INT(58.015*(11.5-D81)^1.81),0)</f>
        <v>0</v>
      </c>
      <c r="F81" s="35"/>
      <c r="G81" s="36">
        <f>IF(F81&lt;&gt;0,INT(0.8465*((F81*100)-75)^1.42),0)</f>
        <v>0</v>
      </c>
      <c r="H81" s="35"/>
      <c r="I81" s="36">
        <f>IF(H81&lt;&gt;0,INT(0.14354*((H81*100)-220)^1.4),0)</f>
        <v>0</v>
      </c>
      <c r="J81" s="35"/>
      <c r="K81" s="36">
        <f>IF(AND(J81&gt;1.53,J81&lt;&gt;"N"),INT(51.39*(J81-1.5)^1.05),0)</f>
        <v>0</v>
      </c>
      <c r="L81" s="35"/>
      <c r="M81" s="36">
        <f>IF(AND(L81&gt;10.15,L81&lt;&gt;"N"),INT(5.33*(L81-10)^1.1),0)</f>
        <v>0</v>
      </c>
      <c r="N81" s="37"/>
      <c r="O81" s="38" t="s">
        <v>18</v>
      </c>
      <c r="P81" s="39"/>
      <c r="Q81" s="36">
        <f>IF(AND(305.5&gt;60*N81+P81,N81&gt;0),INT(0.08713*(305.5-(60*N81+P81))^1.85),0)</f>
        <v>0</v>
      </c>
      <c r="R81" s="40">
        <f>SUM(E81,G81,I81,K81,M81,Q81)</f>
        <v>0</v>
      </c>
    </row>
    <row r="82" spans="1:18" ht="8.1" customHeight="1" x14ac:dyDescent="0.25"/>
    <row r="83" spans="1:18" ht="18" customHeight="1" thickBot="1" x14ac:dyDescent="0.3">
      <c r="A83" s="2" t="s">
        <v>1</v>
      </c>
      <c r="B83" s="46"/>
      <c r="C83" s="4"/>
      <c r="D83" s="5">
        <f>LARGE(R86:R90,1)+LARGE(R86:R90,2)+LARGE(R86:R90,3)+LARGE(R86:R90,4)</f>
        <v>0</v>
      </c>
      <c r="E83" s="6"/>
      <c r="F83" s="7" t="s">
        <v>3</v>
      </c>
      <c r="G83" s="8"/>
      <c r="H83" s="8"/>
      <c r="I83" s="8"/>
      <c r="J83" s="8"/>
      <c r="K83" s="8"/>
      <c r="L83" s="8"/>
      <c r="M83" s="8"/>
      <c r="N83" s="8"/>
      <c r="O83" s="8"/>
      <c r="P83" s="9"/>
      <c r="Q83" s="8"/>
      <c r="R83" s="10">
        <f>IF(D83&lt;&gt;0,+RANK(D83,D$2:D$101,0),0)</f>
        <v>0</v>
      </c>
    </row>
    <row r="84" spans="1:18" ht="14.1" customHeight="1" x14ac:dyDescent="0.25">
      <c r="A84" s="11" t="s">
        <v>4</v>
      </c>
      <c r="B84" s="12" t="s">
        <v>49</v>
      </c>
      <c r="C84" s="13" t="s">
        <v>6</v>
      </c>
      <c r="D84" s="14" t="s">
        <v>7</v>
      </c>
      <c r="E84" s="14"/>
      <c r="F84" s="14" t="s">
        <v>8</v>
      </c>
      <c r="G84" s="14"/>
      <c r="H84" s="14" t="s">
        <v>9</v>
      </c>
      <c r="I84" s="14"/>
      <c r="J84" s="14" t="s">
        <v>10</v>
      </c>
      <c r="K84" s="14"/>
      <c r="L84" s="14" t="s">
        <v>11</v>
      </c>
      <c r="M84" s="14"/>
      <c r="N84" s="14" t="s">
        <v>12</v>
      </c>
      <c r="O84" s="14"/>
      <c r="P84" s="14"/>
      <c r="Q84" s="14"/>
      <c r="R84" s="47" t="s">
        <v>13</v>
      </c>
    </row>
    <row r="85" spans="1:18" ht="14.1" customHeight="1" x14ac:dyDescent="0.25">
      <c r="A85" s="16"/>
      <c r="B85" s="17"/>
      <c r="C85" s="18"/>
      <c r="D85" s="19" t="s">
        <v>14</v>
      </c>
      <c r="E85" s="19" t="s">
        <v>15</v>
      </c>
      <c r="F85" s="19" t="s">
        <v>14</v>
      </c>
      <c r="G85" s="19" t="s">
        <v>15</v>
      </c>
      <c r="H85" s="19" t="s">
        <v>14</v>
      </c>
      <c r="I85" s="19" t="s">
        <v>15</v>
      </c>
      <c r="J85" s="19" t="s">
        <v>14</v>
      </c>
      <c r="K85" s="19" t="s">
        <v>15</v>
      </c>
      <c r="L85" s="19" t="s">
        <v>14</v>
      </c>
      <c r="M85" s="19" t="s">
        <v>15</v>
      </c>
      <c r="N85" s="20" t="s">
        <v>14</v>
      </c>
      <c r="O85" s="20"/>
      <c r="P85" s="20"/>
      <c r="Q85" s="19" t="s">
        <v>15</v>
      </c>
      <c r="R85" s="21"/>
    </row>
    <row r="86" spans="1:18" ht="14.1" customHeight="1" x14ac:dyDescent="0.25">
      <c r="A86" s="22">
        <f>IF(R86&lt;&gt;0,+RANK(R86,R$5:R$108,0),0)</f>
        <v>0</v>
      </c>
      <c r="B86" s="23"/>
      <c r="C86" s="62"/>
      <c r="D86" s="25"/>
      <c r="E86" s="26">
        <f>IF(AND(D86&gt;0,D86&lt;11.3),INT(58.015*(11.5-D86)^1.81),0)</f>
        <v>0</v>
      </c>
      <c r="F86" s="25"/>
      <c r="G86" s="26">
        <f>IF(F86&lt;&gt;0,INT(0.8465*((F86*100)-75)^1.42),0)</f>
        <v>0</v>
      </c>
      <c r="H86" s="25"/>
      <c r="I86" s="26">
        <f>IF(H86&lt;&gt;0,INT(0.14354*((H86*100)-220)^1.4),0)</f>
        <v>0</v>
      </c>
      <c r="J86" s="25"/>
      <c r="K86" s="26">
        <f>IF(AND(J86&gt;1.53,J86&lt;&gt;"N"),INT(51.39*(J86-1.5)^1.05),0)</f>
        <v>0</v>
      </c>
      <c r="L86" s="25"/>
      <c r="M86" s="26">
        <f>IF(AND(L86&gt;10.15,L86&lt;&gt;"N"),INT(5.33*(L86-10)^1.1),0)</f>
        <v>0</v>
      </c>
      <c r="N86" s="27"/>
      <c r="O86" s="28" t="s">
        <v>18</v>
      </c>
      <c r="P86" s="29"/>
      <c r="Q86" s="26">
        <f>IF(AND(305.5&gt;60*N86+P86,N86&gt;0),INT(0.08713*(305.5-(60*N86+P86))^1.85),0)</f>
        <v>0</v>
      </c>
      <c r="R86" s="30">
        <f>SUM(E86,G86,I86,K86,M86,Q86)</f>
        <v>0</v>
      </c>
    </row>
    <row r="87" spans="1:18" ht="14.1" customHeight="1" x14ac:dyDescent="0.25">
      <c r="A87" s="22">
        <f>IF(R87&lt;&gt;0,+RANK(R87,R$5:R$108,0),0)</f>
        <v>0</v>
      </c>
      <c r="B87" s="23"/>
      <c r="C87" s="62"/>
      <c r="D87" s="25"/>
      <c r="E87" s="26">
        <f>IF(AND(D87&gt;0,D87&lt;11.3),INT(58.015*(11.5-D87)^1.81),0)</f>
        <v>0</v>
      </c>
      <c r="F87" s="25"/>
      <c r="G87" s="26">
        <f>IF(F87&lt;&gt;0,INT(0.8465*((F87*100)-75)^1.42),0)</f>
        <v>0</v>
      </c>
      <c r="H87" s="25"/>
      <c r="I87" s="26">
        <f>IF(H87&lt;&gt;0,INT(0.14354*((H87*100)-220)^1.4),0)</f>
        <v>0</v>
      </c>
      <c r="J87" s="25"/>
      <c r="K87" s="26">
        <f>IF(AND(J87&gt;1.53,J87&lt;&gt;"N"),INT(51.39*(J87-1.5)^1.05),0)</f>
        <v>0</v>
      </c>
      <c r="L87" s="25"/>
      <c r="M87" s="26">
        <f>IF(AND(L87&gt;10.15,L87&lt;&gt;"N"),INT(5.33*(L87-10)^1.1),0)</f>
        <v>0</v>
      </c>
      <c r="N87" s="27"/>
      <c r="O87" s="28" t="s">
        <v>18</v>
      </c>
      <c r="P87" s="29"/>
      <c r="Q87" s="26">
        <f>IF(AND(305.5&gt;60*N87+P87,N87&gt;0),INT(0.08713*(305.5-(60*N87+P87))^1.85),0)</f>
        <v>0</v>
      </c>
      <c r="R87" s="30">
        <f>SUM(E87,G87,I87,K87,M87,Q87)</f>
        <v>0</v>
      </c>
    </row>
    <row r="88" spans="1:18" ht="14.1" customHeight="1" x14ac:dyDescent="0.25">
      <c r="A88" s="22">
        <f>IF(R88&lt;&gt;0,+RANK(R88,R$5:R$108,0),0)</f>
        <v>0</v>
      </c>
      <c r="B88" s="23"/>
      <c r="C88" s="62"/>
      <c r="D88" s="25"/>
      <c r="E88" s="26">
        <f>IF(AND(D88&gt;0,D88&lt;11.3),INT(58.015*(11.5-D88)^1.81),0)</f>
        <v>0</v>
      </c>
      <c r="F88" s="25"/>
      <c r="G88" s="26">
        <f>IF(F88&lt;&gt;0,INT(0.8465*((F88*100)-75)^1.42),0)</f>
        <v>0</v>
      </c>
      <c r="H88" s="25"/>
      <c r="I88" s="26">
        <f>IF(H88&lt;&gt;0,INT(0.14354*((H88*100)-220)^1.4),0)</f>
        <v>0</v>
      </c>
      <c r="J88" s="25"/>
      <c r="K88" s="26">
        <f>IF(AND(J88&gt;1.53,J88&lt;&gt;"N"),INT(51.39*(J88-1.5)^1.05),0)</f>
        <v>0</v>
      </c>
      <c r="L88" s="25"/>
      <c r="M88" s="26">
        <f>IF(AND(L88&gt;10.15,L88&lt;&gt;"N"),INT(5.33*(L88-10)^1.1),0)</f>
        <v>0</v>
      </c>
      <c r="N88" s="27"/>
      <c r="O88" s="28" t="s">
        <v>18</v>
      </c>
      <c r="P88" s="29"/>
      <c r="Q88" s="26">
        <f>IF(AND(305.5&gt;60*N88+P88,N88&gt;0),INT(0.08713*(305.5-(60*N88+P88))^1.85),0)</f>
        <v>0</v>
      </c>
      <c r="R88" s="30">
        <f>SUM(E88,G88,I88,K88,M88,Q88)</f>
        <v>0</v>
      </c>
    </row>
    <row r="89" spans="1:18" ht="14.1" customHeight="1" x14ac:dyDescent="0.25">
      <c r="A89" s="22">
        <f>IF(R89&lt;&gt;0,+RANK(R89,R$5:R$108,0),0)</f>
        <v>0</v>
      </c>
      <c r="B89" s="23"/>
      <c r="C89" s="62"/>
      <c r="D89" s="25"/>
      <c r="E89" s="26">
        <f>IF(AND(D89&gt;0,D89&lt;11.3),INT(58.015*(11.5-D89)^1.81),0)</f>
        <v>0</v>
      </c>
      <c r="F89" s="25"/>
      <c r="G89" s="26">
        <f>IF(F89&lt;&gt;0,INT(0.8465*((F89*100)-75)^1.42),0)</f>
        <v>0</v>
      </c>
      <c r="H89" s="25"/>
      <c r="I89" s="26">
        <f>IF(H89&lt;&gt;0,INT(0.14354*((H89*100)-220)^1.4),0)</f>
        <v>0</v>
      </c>
      <c r="J89" s="25"/>
      <c r="K89" s="26">
        <f>IF(AND(J89&gt;1.53,J89&lt;&gt;"N"),INT(51.39*(J89-1.5)^1.05),0)</f>
        <v>0</v>
      </c>
      <c r="L89" s="25"/>
      <c r="M89" s="26">
        <f>IF(AND(L89&gt;10.15,L89&lt;&gt;"N"),INT(5.33*(L89-10)^1.1),0)</f>
        <v>0</v>
      </c>
      <c r="N89" s="27"/>
      <c r="O89" s="28" t="s">
        <v>18</v>
      </c>
      <c r="P89" s="29"/>
      <c r="Q89" s="26">
        <f>IF(AND(305.5&gt;60*N89+P89,N89&gt;0),INT(0.08713*(305.5-(60*N89+P89))^1.85),0)</f>
        <v>0</v>
      </c>
      <c r="R89" s="30">
        <f>SUM(E89,G89,I89,K89,M89,Q89)</f>
        <v>0</v>
      </c>
    </row>
    <row r="90" spans="1:18" ht="14.1" customHeight="1" thickBot="1" x14ac:dyDescent="0.3">
      <c r="A90" s="32">
        <f>IF(R90&lt;&gt;0,+RANK(R90,R$5:R$108,0),0)</f>
        <v>0</v>
      </c>
      <c r="B90" s="33"/>
      <c r="C90" s="63"/>
      <c r="D90" s="35"/>
      <c r="E90" s="36">
        <f>IF(AND(D90&gt;0,D90&lt;11.3),INT(58.015*(11.5-D90)^1.81),0)</f>
        <v>0</v>
      </c>
      <c r="F90" s="35"/>
      <c r="G90" s="36">
        <f>IF(F90&lt;&gt;0,INT(0.8465*((F90*100)-75)^1.42),0)</f>
        <v>0</v>
      </c>
      <c r="H90" s="35"/>
      <c r="I90" s="36">
        <f>IF(H90&lt;&gt;0,INT(0.14354*((H90*100)-220)^1.4),0)</f>
        <v>0</v>
      </c>
      <c r="J90" s="35"/>
      <c r="K90" s="36">
        <f>IF(AND(J90&gt;1.53,J90&lt;&gt;"N"),INT(51.39*(J90-1.5)^1.05),0)</f>
        <v>0</v>
      </c>
      <c r="L90" s="35"/>
      <c r="M90" s="36">
        <f>IF(AND(L90&gt;10.15,L90&lt;&gt;"N"),INT(5.33*(L90-10)^1.1),0)</f>
        <v>0</v>
      </c>
      <c r="N90" s="37"/>
      <c r="O90" s="38" t="s">
        <v>18</v>
      </c>
      <c r="P90" s="39"/>
      <c r="Q90" s="36">
        <f>IF(AND(305.5&gt;60*N90+P90,N90&gt;0),INT(0.08713*(305.5-(60*N90+P90))^1.85),0)</f>
        <v>0</v>
      </c>
      <c r="R90" s="40">
        <f>SUM(E90,G90,I90,K90,M90,Q90)</f>
        <v>0</v>
      </c>
    </row>
    <row r="91" spans="1:18" ht="7.5" customHeight="1" x14ac:dyDescent="0.25">
      <c r="A91" s="51"/>
      <c r="B91" s="52"/>
      <c r="C91" s="53"/>
      <c r="D91" s="54"/>
      <c r="E91" s="55"/>
      <c r="F91" s="55"/>
      <c r="G91" s="55"/>
      <c r="H91" s="55"/>
      <c r="I91" s="55"/>
      <c r="J91" s="56"/>
      <c r="K91" s="55"/>
      <c r="L91" s="56"/>
      <c r="M91" s="55"/>
      <c r="N91" s="55"/>
      <c r="O91" s="57"/>
      <c r="P91" s="58"/>
      <c r="Q91" s="55"/>
      <c r="R91" s="55"/>
    </row>
    <row r="92" spans="1:18" ht="18" customHeight="1" thickBot="1" x14ac:dyDescent="0.3">
      <c r="A92" s="2" t="s">
        <v>1</v>
      </c>
      <c r="B92" s="46"/>
      <c r="C92" s="4"/>
      <c r="D92" s="5">
        <f>LARGE(R95:R99,1)+LARGE(R95:R99,2)+LARGE(R95:R99,3)+LARGE(R95:R99,4)</f>
        <v>0</v>
      </c>
      <c r="E92" s="6"/>
      <c r="F92" s="7" t="s">
        <v>3</v>
      </c>
      <c r="G92" s="8"/>
      <c r="H92" s="8"/>
      <c r="I92" s="8"/>
      <c r="J92" s="8"/>
      <c r="K92" s="8"/>
      <c r="L92" s="8"/>
      <c r="M92" s="8"/>
      <c r="N92" s="8"/>
      <c r="O92" s="8"/>
      <c r="P92" s="9"/>
      <c r="Q92" s="8"/>
      <c r="R92" s="10">
        <f>IF(D92&lt;&gt;0,+RANK(D92,D$2:D$101,0),0)</f>
        <v>0</v>
      </c>
    </row>
    <row r="93" spans="1:18" ht="14.1" customHeight="1" x14ac:dyDescent="0.25">
      <c r="A93" s="11" t="s">
        <v>4</v>
      </c>
      <c r="B93" s="12" t="s">
        <v>49</v>
      </c>
      <c r="C93" s="13" t="s">
        <v>6</v>
      </c>
      <c r="D93" s="14" t="s">
        <v>7</v>
      </c>
      <c r="E93" s="14"/>
      <c r="F93" s="14" t="s">
        <v>8</v>
      </c>
      <c r="G93" s="14"/>
      <c r="H93" s="14" t="s">
        <v>9</v>
      </c>
      <c r="I93" s="14"/>
      <c r="J93" s="14" t="s">
        <v>10</v>
      </c>
      <c r="K93" s="14"/>
      <c r="L93" s="14" t="s">
        <v>11</v>
      </c>
      <c r="M93" s="14"/>
      <c r="N93" s="14" t="s">
        <v>12</v>
      </c>
      <c r="O93" s="14"/>
      <c r="P93" s="14"/>
      <c r="Q93" s="14"/>
      <c r="R93" s="47" t="s">
        <v>13</v>
      </c>
    </row>
    <row r="94" spans="1:18" ht="14.1" customHeight="1" x14ac:dyDescent="0.25">
      <c r="A94" s="16"/>
      <c r="B94" s="17"/>
      <c r="C94" s="18"/>
      <c r="D94" s="19" t="s">
        <v>14</v>
      </c>
      <c r="E94" s="19" t="s">
        <v>15</v>
      </c>
      <c r="F94" s="19" t="s">
        <v>14</v>
      </c>
      <c r="G94" s="19" t="s">
        <v>15</v>
      </c>
      <c r="H94" s="19" t="s">
        <v>14</v>
      </c>
      <c r="I94" s="19" t="s">
        <v>15</v>
      </c>
      <c r="J94" s="19" t="s">
        <v>14</v>
      </c>
      <c r="K94" s="19" t="s">
        <v>15</v>
      </c>
      <c r="L94" s="19" t="s">
        <v>14</v>
      </c>
      <c r="M94" s="19" t="s">
        <v>15</v>
      </c>
      <c r="N94" s="20" t="s">
        <v>14</v>
      </c>
      <c r="O94" s="20"/>
      <c r="P94" s="20"/>
      <c r="Q94" s="19" t="s">
        <v>15</v>
      </c>
      <c r="R94" s="21"/>
    </row>
    <row r="95" spans="1:18" ht="14.1" customHeight="1" x14ac:dyDescent="0.25">
      <c r="A95" s="22">
        <f>IF(R95&lt;&gt;0,+RANK(R95,R$5:R$108,0),0)</f>
        <v>0</v>
      </c>
      <c r="B95" s="23"/>
      <c r="C95" s="62"/>
      <c r="D95" s="25"/>
      <c r="E95" s="26">
        <f>IF(AND(D95&gt;0,D95&lt;11.3),INT(58.015*(11.5-D95)^1.81),0)</f>
        <v>0</v>
      </c>
      <c r="F95" s="25"/>
      <c r="G95" s="26">
        <f>IF(F95&lt;&gt;0,INT(0.8465*((F95*100)-75)^1.42),0)</f>
        <v>0</v>
      </c>
      <c r="H95" s="25"/>
      <c r="I95" s="26">
        <f>IF(H95&lt;&gt;0,INT(0.14354*((H95*100)-220)^1.4),0)</f>
        <v>0</v>
      </c>
      <c r="J95" s="25"/>
      <c r="K95" s="26">
        <f>IF(AND(J95&gt;1.53,J95&lt;&gt;"N"),INT(51.39*(J95-1.5)^1.05),0)</f>
        <v>0</v>
      </c>
      <c r="L95" s="25"/>
      <c r="M95" s="26">
        <f>IF(AND(L95&gt;10.15,L95&lt;&gt;"N"),INT(5.33*(L95-10)^1.1),0)</f>
        <v>0</v>
      </c>
      <c r="N95" s="27"/>
      <c r="O95" s="28" t="s">
        <v>18</v>
      </c>
      <c r="P95" s="29"/>
      <c r="Q95" s="26">
        <f>IF(AND(305.5&gt;60*N95+P95,N95&gt;0),INT(0.08713*(305.5-(60*N95+P95))^1.85),0)</f>
        <v>0</v>
      </c>
      <c r="R95" s="30">
        <f>SUM(E95,G95,I95,K95,M95,Q95)</f>
        <v>0</v>
      </c>
    </row>
    <row r="96" spans="1:18" ht="14.1" customHeight="1" x14ac:dyDescent="0.25">
      <c r="A96" s="22">
        <f>IF(R96&lt;&gt;0,+RANK(R96,R$5:R$108,0),0)</f>
        <v>0</v>
      </c>
      <c r="B96" s="23"/>
      <c r="C96" s="62"/>
      <c r="D96" s="25"/>
      <c r="E96" s="26">
        <f>IF(AND(D96&gt;0,D96&lt;11.3),INT(58.015*(11.5-D96)^1.81),0)</f>
        <v>0</v>
      </c>
      <c r="F96" s="25"/>
      <c r="G96" s="26">
        <f>IF(F96&lt;&gt;0,INT(0.8465*((F96*100)-75)^1.42),0)</f>
        <v>0</v>
      </c>
      <c r="H96" s="25"/>
      <c r="I96" s="26">
        <f>IF(H96&lt;&gt;0,INT(0.14354*((H96*100)-220)^1.4),0)</f>
        <v>0</v>
      </c>
      <c r="J96" s="25"/>
      <c r="K96" s="26">
        <f>IF(AND(J96&gt;1.53,J96&lt;&gt;"N"),INT(51.39*(J96-1.5)^1.05),0)</f>
        <v>0</v>
      </c>
      <c r="L96" s="25"/>
      <c r="M96" s="26">
        <f>IF(AND(L96&gt;10.15,L96&lt;&gt;"N"),INT(5.33*(L96-10)^1.1),0)</f>
        <v>0</v>
      </c>
      <c r="N96" s="27"/>
      <c r="O96" s="28" t="s">
        <v>18</v>
      </c>
      <c r="P96" s="29"/>
      <c r="Q96" s="26">
        <f>IF(AND(305.5&gt;60*N96+P96,N96&gt;0),INT(0.08713*(305.5-(60*N96+P96))^1.85),0)</f>
        <v>0</v>
      </c>
      <c r="R96" s="30">
        <f>SUM(E96,G96,I96,K96,M96,Q96)</f>
        <v>0</v>
      </c>
    </row>
    <row r="97" spans="1:18" ht="14.1" customHeight="1" x14ac:dyDescent="0.25">
      <c r="A97" s="22">
        <f>IF(R97&lt;&gt;0,+RANK(R97,R$5:R$108,0),0)</f>
        <v>0</v>
      </c>
      <c r="B97" s="23"/>
      <c r="C97" s="62"/>
      <c r="D97" s="25"/>
      <c r="E97" s="26">
        <f>IF(AND(D97&gt;0,D97&lt;11.3),INT(58.015*(11.5-D97)^1.81),0)</f>
        <v>0</v>
      </c>
      <c r="F97" s="25"/>
      <c r="G97" s="26">
        <f>IF(F97&lt;&gt;0,INT(0.8465*((F97*100)-75)^1.42),0)</f>
        <v>0</v>
      </c>
      <c r="H97" s="25"/>
      <c r="I97" s="26">
        <f>IF(H97&lt;&gt;0,INT(0.14354*((H97*100)-220)^1.4),0)</f>
        <v>0</v>
      </c>
      <c r="J97" s="25"/>
      <c r="K97" s="26">
        <f>IF(AND(J97&gt;1.53,J97&lt;&gt;"N"),INT(51.39*(J97-1.5)^1.05),0)</f>
        <v>0</v>
      </c>
      <c r="L97" s="25"/>
      <c r="M97" s="26">
        <f>IF(AND(L97&gt;10.15,L97&lt;&gt;"N"),INT(5.33*(L97-10)^1.1),0)</f>
        <v>0</v>
      </c>
      <c r="N97" s="27"/>
      <c r="O97" s="28" t="s">
        <v>18</v>
      </c>
      <c r="P97" s="29"/>
      <c r="Q97" s="26">
        <f>IF(AND(305.5&gt;60*N97+P97,N97&gt;0),INT(0.08713*(305.5-(60*N97+P97))^1.85),0)</f>
        <v>0</v>
      </c>
      <c r="R97" s="30">
        <f>SUM(E97,G97,I97,K97,M97,Q97)</f>
        <v>0</v>
      </c>
    </row>
    <row r="98" spans="1:18" ht="14.1" customHeight="1" x14ac:dyDescent="0.25">
      <c r="A98" s="22">
        <f>IF(R98&lt;&gt;0,+RANK(R98,R$5:R$108,0),0)</f>
        <v>0</v>
      </c>
      <c r="B98" s="23"/>
      <c r="C98" s="62"/>
      <c r="D98" s="25"/>
      <c r="E98" s="26">
        <f>IF(AND(D98&gt;0,D98&lt;11.3),INT(58.015*(11.5-D98)^1.81),0)</f>
        <v>0</v>
      </c>
      <c r="F98" s="25"/>
      <c r="G98" s="26">
        <f>IF(F98&lt;&gt;0,INT(0.8465*((F98*100)-75)^1.42),0)</f>
        <v>0</v>
      </c>
      <c r="H98" s="25"/>
      <c r="I98" s="26">
        <f>IF(H98&lt;&gt;0,INT(0.14354*((H98*100)-220)^1.4),0)</f>
        <v>0</v>
      </c>
      <c r="J98" s="25"/>
      <c r="K98" s="26">
        <f>IF(AND(J98&gt;1.53,J98&lt;&gt;"N"),INT(51.39*(J98-1.5)^1.05),0)</f>
        <v>0</v>
      </c>
      <c r="L98" s="25"/>
      <c r="M98" s="26">
        <f>IF(AND(L98&gt;10.15,L98&lt;&gt;"N"),INT(5.33*(L98-10)^1.1),0)</f>
        <v>0</v>
      </c>
      <c r="N98" s="27"/>
      <c r="O98" s="28" t="s">
        <v>18</v>
      </c>
      <c r="P98" s="29"/>
      <c r="Q98" s="26">
        <f>IF(AND(305.5&gt;60*N98+P98,N98&gt;0),INT(0.08713*(305.5-(60*N98+P98))^1.85),0)</f>
        <v>0</v>
      </c>
      <c r="R98" s="30">
        <f>SUM(E98,G98,I98,K98,M98,Q98)</f>
        <v>0</v>
      </c>
    </row>
    <row r="99" spans="1:18" ht="14.1" customHeight="1" thickBot="1" x14ac:dyDescent="0.3">
      <c r="A99" s="32">
        <f>IF(R99&lt;&gt;0,+RANK(R99,R$5:R$108,0),0)</f>
        <v>0</v>
      </c>
      <c r="B99" s="33"/>
      <c r="C99" s="63"/>
      <c r="D99" s="35"/>
      <c r="E99" s="36">
        <f>IF(AND(D99&gt;0,D99&lt;11.3),INT(58.015*(11.5-D99)^1.81),0)</f>
        <v>0</v>
      </c>
      <c r="F99" s="35"/>
      <c r="G99" s="36">
        <f>IF(F99&lt;&gt;0,INT(0.8465*((F99*100)-75)^1.42),0)</f>
        <v>0</v>
      </c>
      <c r="H99" s="35"/>
      <c r="I99" s="36">
        <f>IF(H99&lt;&gt;0,INT(0.14354*((H99*100)-220)^1.4),0)</f>
        <v>0</v>
      </c>
      <c r="J99" s="35"/>
      <c r="K99" s="36">
        <f>IF(AND(J99&gt;1.53,J99&lt;&gt;"N"),INT(51.39*(J99-1.5)^1.05),0)</f>
        <v>0</v>
      </c>
      <c r="L99" s="35"/>
      <c r="M99" s="36">
        <f>IF(AND(L99&gt;10.15,L99&lt;&gt;"N"),INT(5.33*(L99-10)^1.1),0)</f>
        <v>0</v>
      </c>
      <c r="N99" s="37"/>
      <c r="O99" s="38" t="s">
        <v>18</v>
      </c>
      <c r="P99" s="39"/>
      <c r="Q99" s="36">
        <f>IF(AND(305.5&gt;60*N99+P99,N99&gt;0),INT(0.08713*(305.5-(60*N99+P99))^1.85),0)</f>
        <v>0</v>
      </c>
      <c r="R99" s="40">
        <f>SUM(E99,G99,I99,K99,M99,Q99)</f>
        <v>0</v>
      </c>
    </row>
    <row r="100" spans="1:18" ht="8.1" customHeight="1" x14ac:dyDescent="0.25"/>
    <row r="101" spans="1:18" ht="18" customHeight="1" thickBot="1" x14ac:dyDescent="0.3">
      <c r="A101" s="2" t="s">
        <v>1</v>
      </c>
      <c r="B101" s="46"/>
      <c r="C101" s="4"/>
      <c r="D101" s="5">
        <f>LARGE(R104:R108,1)+LARGE(R104:R108,2)+LARGE(R104:R108,3)+LARGE(R104:R108,4)</f>
        <v>0</v>
      </c>
      <c r="E101" s="6"/>
      <c r="F101" s="7" t="s">
        <v>3</v>
      </c>
      <c r="G101" s="8"/>
      <c r="H101" s="8"/>
      <c r="I101" s="8"/>
      <c r="J101" s="8"/>
      <c r="K101" s="8"/>
      <c r="L101" s="8"/>
      <c r="M101" s="8"/>
      <c r="N101" s="8"/>
      <c r="O101" s="8"/>
      <c r="P101" s="9"/>
      <c r="Q101" s="8"/>
      <c r="R101" s="10">
        <f>IF(D101&lt;&gt;0,+RANK(D101,D$2:D$101,0),0)</f>
        <v>0</v>
      </c>
    </row>
    <row r="102" spans="1:18" ht="14.1" customHeight="1" x14ac:dyDescent="0.25">
      <c r="A102" s="11" t="s">
        <v>4</v>
      </c>
      <c r="B102" s="12" t="s">
        <v>49</v>
      </c>
      <c r="C102" s="13" t="s">
        <v>6</v>
      </c>
      <c r="D102" s="14" t="s">
        <v>7</v>
      </c>
      <c r="E102" s="14"/>
      <c r="F102" s="14" t="s">
        <v>8</v>
      </c>
      <c r="G102" s="14"/>
      <c r="H102" s="14" t="s">
        <v>9</v>
      </c>
      <c r="I102" s="14"/>
      <c r="J102" s="14" t="s">
        <v>10</v>
      </c>
      <c r="K102" s="14"/>
      <c r="L102" s="14" t="s">
        <v>11</v>
      </c>
      <c r="M102" s="14"/>
      <c r="N102" s="14" t="s">
        <v>12</v>
      </c>
      <c r="O102" s="14"/>
      <c r="P102" s="14"/>
      <c r="Q102" s="14"/>
      <c r="R102" s="47" t="s">
        <v>13</v>
      </c>
    </row>
    <row r="103" spans="1:18" ht="14.1" customHeight="1" x14ac:dyDescent="0.25">
      <c r="A103" s="16"/>
      <c r="B103" s="17"/>
      <c r="C103" s="18"/>
      <c r="D103" s="19" t="s">
        <v>14</v>
      </c>
      <c r="E103" s="19" t="s">
        <v>15</v>
      </c>
      <c r="F103" s="19" t="s">
        <v>14</v>
      </c>
      <c r="G103" s="19" t="s">
        <v>15</v>
      </c>
      <c r="H103" s="19" t="s">
        <v>14</v>
      </c>
      <c r="I103" s="19" t="s">
        <v>15</v>
      </c>
      <c r="J103" s="19" t="s">
        <v>14</v>
      </c>
      <c r="K103" s="19" t="s">
        <v>15</v>
      </c>
      <c r="L103" s="19" t="s">
        <v>14</v>
      </c>
      <c r="M103" s="19" t="s">
        <v>15</v>
      </c>
      <c r="N103" s="20" t="s">
        <v>14</v>
      </c>
      <c r="O103" s="20"/>
      <c r="P103" s="20"/>
      <c r="Q103" s="19" t="s">
        <v>15</v>
      </c>
      <c r="R103" s="21"/>
    </row>
    <row r="104" spans="1:18" ht="14.1" customHeight="1" x14ac:dyDescent="0.25">
      <c r="A104" s="22">
        <f>IF(R104&lt;&gt;0,+RANK(R104,R$5:R$108,0),0)</f>
        <v>0</v>
      </c>
      <c r="B104" s="23"/>
      <c r="C104" s="62"/>
      <c r="D104" s="25"/>
      <c r="E104" s="26">
        <f>IF(AND(D104&gt;0,D104&lt;11.3),INT(58.015*(11.5-D104)^1.81),0)</f>
        <v>0</v>
      </c>
      <c r="F104" s="25"/>
      <c r="G104" s="26">
        <f>IF(F104&lt;&gt;0,INT(0.8465*((F104*100)-75)^1.42),0)</f>
        <v>0</v>
      </c>
      <c r="H104" s="25"/>
      <c r="I104" s="26">
        <f>IF(H104&lt;&gt;0,INT(0.14354*((H104*100)-220)^1.4),0)</f>
        <v>0</v>
      </c>
      <c r="J104" s="25"/>
      <c r="K104" s="26">
        <f>IF(AND(J104&gt;1.53,J104&lt;&gt;"N"),INT(51.39*(J104-1.5)^1.05),0)</f>
        <v>0</v>
      </c>
      <c r="L104" s="25"/>
      <c r="M104" s="26">
        <f>IF(AND(L104&gt;10.15,L104&lt;&gt;"N"),INT(5.33*(L104-10)^1.1),0)</f>
        <v>0</v>
      </c>
      <c r="N104" s="27"/>
      <c r="O104" s="28" t="s">
        <v>18</v>
      </c>
      <c r="P104" s="29"/>
      <c r="Q104" s="26">
        <f>IF(AND(305.5&gt;60*N104+P104,N104&gt;0),INT(0.08713*(305.5-(60*N104+P104))^1.85),0)</f>
        <v>0</v>
      </c>
      <c r="R104" s="30">
        <f>SUM(E104,G104,I104,K104,M104,Q104)</f>
        <v>0</v>
      </c>
    </row>
    <row r="105" spans="1:18" ht="14.1" customHeight="1" x14ac:dyDescent="0.25">
      <c r="A105" s="22">
        <f>IF(R105&lt;&gt;0,+RANK(R105,R$5:R$108,0),0)</f>
        <v>0</v>
      </c>
      <c r="B105" s="23"/>
      <c r="C105" s="62"/>
      <c r="D105" s="25"/>
      <c r="E105" s="26">
        <f>IF(AND(D105&gt;0,D105&lt;11.3),INT(58.015*(11.5-D105)^1.81),0)</f>
        <v>0</v>
      </c>
      <c r="F105" s="25"/>
      <c r="G105" s="26">
        <f>IF(F105&lt;&gt;0,INT(0.8465*((F105*100)-75)^1.42),0)</f>
        <v>0</v>
      </c>
      <c r="H105" s="25"/>
      <c r="I105" s="26">
        <f>IF(H105&lt;&gt;0,INT(0.14354*((H105*100)-220)^1.4),0)</f>
        <v>0</v>
      </c>
      <c r="J105" s="25"/>
      <c r="K105" s="26">
        <f>IF(AND(J105&gt;1.53,J105&lt;&gt;"N"),INT(51.39*(J105-1.5)^1.05),0)</f>
        <v>0</v>
      </c>
      <c r="L105" s="25"/>
      <c r="M105" s="26">
        <f>IF(AND(L105&gt;10.15,L105&lt;&gt;"N"),INT(5.33*(L105-10)^1.1),0)</f>
        <v>0</v>
      </c>
      <c r="N105" s="27"/>
      <c r="O105" s="28" t="s">
        <v>18</v>
      </c>
      <c r="P105" s="29"/>
      <c r="Q105" s="26">
        <f>IF(AND(305.5&gt;60*N105+P105,N105&gt;0),INT(0.08713*(305.5-(60*N105+P105))^1.85),0)</f>
        <v>0</v>
      </c>
      <c r="R105" s="30">
        <f>SUM(E105,G105,I105,K105,M105,Q105)</f>
        <v>0</v>
      </c>
    </row>
    <row r="106" spans="1:18" ht="14.1" customHeight="1" x14ac:dyDescent="0.25">
      <c r="A106" s="22">
        <f>IF(R106&lt;&gt;0,+RANK(R106,R$5:R$108,0),0)</f>
        <v>0</v>
      </c>
      <c r="B106" s="23"/>
      <c r="C106" s="62"/>
      <c r="D106" s="25"/>
      <c r="E106" s="26">
        <f>IF(AND(D106&gt;0,D106&lt;11.3),INT(58.015*(11.5-D106)^1.81),0)</f>
        <v>0</v>
      </c>
      <c r="F106" s="25"/>
      <c r="G106" s="26">
        <f>IF(F106&lt;&gt;0,INT(0.8465*((F106*100)-75)^1.42),0)</f>
        <v>0</v>
      </c>
      <c r="H106" s="25"/>
      <c r="I106" s="26">
        <f>IF(H106&lt;&gt;0,INT(0.14354*((H106*100)-220)^1.4),0)</f>
        <v>0</v>
      </c>
      <c r="J106" s="25"/>
      <c r="K106" s="26">
        <f>IF(AND(J106&gt;1.53,J106&lt;&gt;"N"),INT(51.39*(J106-1.5)^1.05),0)</f>
        <v>0</v>
      </c>
      <c r="L106" s="25"/>
      <c r="M106" s="26">
        <f>IF(AND(L106&gt;10.15,L106&lt;&gt;"N"),INT(5.33*(L106-10)^1.1),0)</f>
        <v>0</v>
      </c>
      <c r="N106" s="27"/>
      <c r="O106" s="28" t="s">
        <v>18</v>
      </c>
      <c r="P106" s="29"/>
      <c r="Q106" s="26">
        <f>IF(AND(305.5&gt;60*N106+P106,N106&gt;0),INT(0.08713*(305.5-(60*N106+P106))^1.85),0)</f>
        <v>0</v>
      </c>
      <c r="R106" s="30">
        <f>SUM(E106,G106,I106,K106,M106,Q106)</f>
        <v>0</v>
      </c>
    </row>
    <row r="107" spans="1:18" ht="14.1" customHeight="1" x14ac:dyDescent="0.25">
      <c r="A107" s="22">
        <f>IF(R107&lt;&gt;0,+RANK(R107,R$5:R$108,0),0)</f>
        <v>0</v>
      </c>
      <c r="B107" s="23"/>
      <c r="C107" s="62"/>
      <c r="D107" s="25"/>
      <c r="E107" s="26">
        <f>IF(AND(D107&gt;0,D107&lt;11.3),INT(58.015*(11.5-D107)^1.81),0)</f>
        <v>0</v>
      </c>
      <c r="F107" s="25"/>
      <c r="G107" s="26">
        <f>IF(F107&lt;&gt;0,INT(0.8465*((F107*100)-75)^1.42),0)</f>
        <v>0</v>
      </c>
      <c r="H107" s="25"/>
      <c r="I107" s="26">
        <f>IF(H107&lt;&gt;0,INT(0.14354*((H107*100)-220)^1.4),0)</f>
        <v>0</v>
      </c>
      <c r="J107" s="25"/>
      <c r="K107" s="26">
        <f>IF(AND(J107&gt;1.53,J107&lt;&gt;"N"),INT(51.39*(J107-1.5)^1.05),0)</f>
        <v>0</v>
      </c>
      <c r="L107" s="25"/>
      <c r="M107" s="26">
        <f>IF(AND(L107&gt;10.15,L107&lt;&gt;"N"),INT(5.33*(L107-10)^1.1),0)</f>
        <v>0</v>
      </c>
      <c r="N107" s="27"/>
      <c r="O107" s="28" t="s">
        <v>18</v>
      </c>
      <c r="P107" s="29"/>
      <c r="Q107" s="26">
        <f>IF(AND(305.5&gt;60*N107+P107,N107&gt;0),INT(0.08713*(305.5-(60*N107+P107))^1.85),0)</f>
        <v>0</v>
      </c>
      <c r="R107" s="30">
        <f>SUM(E107,G107,I107,K107,M107,Q107)</f>
        <v>0</v>
      </c>
    </row>
    <row r="108" spans="1:18" ht="14.1" customHeight="1" thickBot="1" x14ac:dyDescent="0.3">
      <c r="A108" s="32">
        <f>IF(R108&lt;&gt;0,+RANK(R108,R$5:R$108,0),0)</f>
        <v>0</v>
      </c>
      <c r="B108" s="33"/>
      <c r="C108" s="63"/>
      <c r="D108" s="35"/>
      <c r="E108" s="36">
        <f>IF(AND(D108&gt;0,D108&lt;11.3),INT(58.015*(11.5-D108)^1.81),0)</f>
        <v>0</v>
      </c>
      <c r="F108" s="35"/>
      <c r="G108" s="36">
        <f>IF(F108&lt;&gt;0,INT(0.8465*((F108*100)-75)^1.42),0)</f>
        <v>0</v>
      </c>
      <c r="H108" s="35"/>
      <c r="I108" s="36">
        <f>IF(H108&lt;&gt;0,INT(0.14354*((H108*100)-220)^1.4),0)</f>
        <v>0</v>
      </c>
      <c r="J108" s="35"/>
      <c r="K108" s="36">
        <f>IF(AND(J108&gt;1.53,J108&lt;&gt;"N"),INT(51.39*(J108-1.5)^1.05),0)</f>
        <v>0</v>
      </c>
      <c r="L108" s="35"/>
      <c r="M108" s="36">
        <f>IF(AND(L108&gt;10.15,L108&lt;&gt;"N"),INT(5.33*(L108-10)^1.1),0)</f>
        <v>0</v>
      </c>
      <c r="N108" s="37"/>
      <c r="O108" s="38" t="s">
        <v>18</v>
      </c>
      <c r="P108" s="39"/>
      <c r="Q108" s="36">
        <f>IF(AND(305.5&gt;60*N108+P108,N108&gt;0),INT(0.08713*(305.5-(60*N108+P108))^1.85),0)</f>
        <v>0</v>
      </c>
      <c r="R108" s="40">
        <f>SUM(E108,G108,I108,K108,M108,Q108)</f>
        <v>0</v>
      </c>
    </row>
  </sheetData>
  <mergeCells count="121">
    <mergeCell ref="N103:P103"/>
    <mergeCell ref="N94:P94"/>
    <mergeCell ref="A102:A103"/>
    <mergeCell ref="B102:B103"/>
    <mergeCell ref="C102:C103"/>
    <mergeCell ref="D102:E102"/>
    <mergeCell ref="F102:G102"/>
    <mergeCell ref="H102:I102"/>
    <mergeCell ref="J102:K102"/>
    <mergeCell ref="L102:M102"/>
    <mergeCell ref="N102:Q102"/>
    <mergeCell ref="N85:P85"/>
    <mergeCell ref="A93:A94"/>
    <mergeCell ref="B93:B94"/>
    <mergeCell ref="C93:C94"/>
    <mergeCell ref="D93:E93"/>
    <mergeCell ref="F93:G93"/>
    <mergeCell ref="H93:I93"/>
    <mergeCell ref="J93:K93"/>
    <mergeCell ref="L93:M93"/>
    <mergeCell ref="N93:Q93"/>
    <mergeCell ref="N76:P76"/>
    <mergeCell ref="A84:A85"/>
    <mergeCell ref="B84:B85"/>
    <mergeCell ref="C84:C85"/>
    <mergeCell ref="D84:E84"/>
    <mergeCell ref="F84:G84"/>
    <mergeCell ref="H84:I84"/>
    <mergeCell ref="J84:K84"/>
    <mergeCell ref="L84:M84"/>
    <mergeCell ref="N84:Q84"/>
    <mergeCell ref="N67:P67"/>
    <mergeCell ref="A75:A76"/>
    <mergeCell ref="B75:B76"/>
    <mergeCell ref="C75:C76"/>
    <mergeCell ref="D75:E75"/>
    <mergeCell ref="F75:G75"/>
    <mergeCell ref="H75:I75"/>
    <mergeCell ref="J75:K75"/>
    <mergeCell ref="L75:M75"/>
    <mergeCell ref="N75:Q75"/>
    <mergeCell ref="N58:P58"/>
    <mergeCell ref="A66:A67"/>
    <mergeCell ref="B66:B67"/>
    <mergeCell ref="C66:C67"/>
    <mergeCell ref="D66:E66"/>
    <mergeCell ref="F66:G66"/>
    <mergeCell ref="H66:I66"/>
    <mergeCell ref="J66:K66"/>
    <mergeCell ref="L66:M66"/>
    <mergeCell ref="N66:Q66"/>
    <mergeCell ref="N49:P49"/>
    <mergeCell ref="A57:A58"/>
    <mergeCell ref="B57:B58"/>
    <mergeCell ref="C57:C58"/>
    <mergeCell ref="D57:E57"/>
    <mergeCell ref="F57:G57"/>
    <mergeCell ref="H57:I57"/>
    <mergeCell ref="J57:K57"/>
    <mergeCell ref="L57:M57"/>
    <mergeCell ref="N57:Q57"/>
    <mergeCell ref="N40:P40"/>
    <mergeCell ref="A48:A49"/>
    <mergeCell ref="B48:B49"/>
    <mergeCell ref="C48:C49"/>
    <mergeCell ref="D48:E48"/>
    <mergeCell ref="F48:G48"/>
    <mergeCell ref="H48:I48"/>
    <mergeCell ref="J48:K48"/>
    <mergeCell ref="L48:M48"/>
    <mergeCell ref="N48:Q48"/>
    <mergeCell ref="N31:P31"/>
    <mergeCell ref="A39:A40"/>
    <mergeCell ref="B39:B40"/>
    <mergeCell ref="C39:C40"/>
    <mergeCell ref="D39:E39"/>
    <mergeCell ref="F39:G39"/>
    <mergeCell ref="H39:I39"/>
    <mergeCell ref="J39:K39"/>
    <mergeCell ref="L39:M39"/>
    <mergeCell ref="N39:Q39"/>
    <mergeCell ref="N22:P22"/>
    <mergeCell ref="A30:A31"/>
    <mergeCell ref="B30:B31"/>
    <mergeCell ref="C30:C31"/>
    <mergeCell ref="D30:E30"/>
    <mergeCell ref="F30:G30"/>
    <mergeCell ref="H30:I30"/>
    <mergeCell ref="J30:K30"/>
    <mergeCell ref="L30:M30"/>
    <mergeCell ref="N30:Q30"/>
    <mergeCell ref="N13:P13"/>
    <mergeCell ref="A21:A22"/>
    <mergeCell ref="B21:B22"/>
    <mergeCell ref="C21:C22"/>
    <mergeCell ref="D21:E21"/>
    <mergeCell ref="F21:G21"/>
    <mergeCell ref="H21:I21"/>
    <mergeCell ref="J21:K21"/>
    <mergeCell ref="L21:M21"/>
    <mergeCell ref="N21:Q21"/>
    <mergeCell ref="N4:P4"/>
    <mergeCell ref="A12:A13"/>
    <mergeCell ref="B12:B13"/>
    <mergeCell ref="C12:C13"/>
    <mergeCell ref="D12:E12"/>
    <mergeCell ref="F12:G12"/>
    <mergeCell ref="H12:I12"/>
    <mergeCell ref="J12:K12"/>
    <mergeCell ref="L12:M12"/>
    <mergeCell ref="N12:Q12"/>
    <mergeCell ref="A1:R1"/>
    <mergeCell ref="A3:A4"/>
    <mergeCell ref="B3:B4"/>
    <mergeCell ref="C3:C4"/>
    <mergeCell ref="D3:E3"/>
    <mergeCell ref="F3:G3"/>
    <mergeCell ref="H3:I3"/>
    <mergeCell ref="J3:K3"/>
    <mergeCell ref="L3:M3"/>
    <mergeCell ref="N3:Q3"/>
  </mergeCells>
  <conditionalFormatting sqref="A5:A9 A14:A18 A23:A27 A32:A36 A41:A45 A50:A54">
    <cfRule type="cellIs" dxfId="399" priority="92" stopIfTrue="1" operator="between">
      <formula>1</formula>
      <formula>1</formula>
    </cfRule>
  </conditionalFormatting>
  <conditionalFormatting sqref="A5:A9 A14:A18 A23:A27 A32:A36 A41:A45 A50:A54">
    <cfRule type="cellIs" dxfId="397" priority="91" stopIfTrue="1" operator="between">
      <formula>2</formula>
      <formula>2</formula>
    </cfRule>
  </conditionalFormatting>
  <conditionalFormatting sqref="A5:A9 A14:A18 A23:A27 A32:A36 A41:A45 A50:A54">
    <cfRule type="cellIs" dxfId="395" priority="90" stopIfTrue="1" operator="between">
      <formula>1</formula>
      <formula>1</formula>
    </cfRule>
  </conditionalFormatting>
  <conditionalFormatting sqref="A5:A9 A14:A18 A23:A27 A32:A36 A41:A45 A50:A54">
    <cfRule type="cellIs" dxfId="393" priority="89" stopIfTrue="1" operator="between">
      <formula>3</formula>
      <formula>3</formula>
    </cfRule>
  </conditionalFormatting>
  <conditionalFormatting sqref="D5:D9 D23:D27 D32:D36 D41:D45 D50:D54 D14:D18">
    <cfRule type="top10" dxfId="391" priority="88" stopIfTrue="1" percent="1" bottom="1" rank="1"/>
  </conditionalFormatting>
  <conditionalFormatting sqref="F5:F9 F14:F18 F23:F27 F32:F36 F41:F45 F50:F54">
    <cfRule type="top10" dxfId="389" priority="87" stopIfTrue="1" rank="1"/>
  </conditionalFormatting>
  <conditionalFormatting sqref="H5:H9 H14:H18 H23:H27 H32:H36 H41:H45 H50:H54">
    <cfRule type="top10" dxfId="387" priority="86" stopIfTrue="1" rank="1"/>
  </conditionalFormatting>
  <conditionalFormatting sqref="J5:J9 J14:J18 J23:J27 J32:J36 J41:J45 J50:J54">
    <cfRule type="top10" dxfId="385" priority="85" stopIfTrue="1" rank="1"/>
  </conditionalFormatting>
  <conditionalFormatting sqref="L5:L9 L14:L18 L23:L27 L32:L36 L41:L45 L50:L54">
    <cfRule type="top10" dxfId="383" priority="84" stopIfTrue="1" rank="1"/>
  </conditionalFormatting>
  <conditionalFormatting sqref="Q5:Q9 Q14:Q18 Q23:Q27 Q32:Q36 Q41:Q45 Q50:Q54">
    <cfRule type="top10" dxfId="381" priority="83" stopIfTrue="1" rank="1"/>
  </conditionalFormatting>
  <conditionalFormatting sqref="R65">
    <cfRule type="cellIs" dxfId="379" priority="1" stopIfTrue="1" operator="between">
      <formula>3</formula>
      <formula>3</formula>
    </cfRule>
  </conditionalFormatting>
  <conditionalFormatting sqref="D59:D63 D68:D72 D77:D81 D86:D90 D95:D99 D104:D108">
    <cfRule type="top10" dxfId="377" priority="82" stopIfTrue="1" percent="1" bottom="1" rank="1"/>
  </conditionalFormatting>
  <conditionalFormatting sqref="F59:F63 F68:F72 F77:F81 F86:F90 F95:F99 F104:F108">
    <cfRule type="top10" dxfId="375" priority="81" stopIfTrue="1" rank="1"/>
  </conditionalFormatting>
  <conditionalFormatting sqref="H59:H63 H68:H72 H77:H81 H86:H90 H95:H99 H104:H108">
    <cfRule type="top10" dxfId="373" priority="80" stopIfTrue="1" rank="1"/>
  </conditionalFormatting>
  <conditionalFormatting sqref="J59:J63 J68:J72 J77:J81 J86:J90 J95:J99 J104:J108">
    <cfRule type="top10" dxfId="371" priority="79" stopIfTrue="1" rank="1"/>
  </conditionalFormatting>
  <conditionalFormatting sqref="L59:L63 L68:L72 L77:L81 L86:L90 L95:L99 L104:L108">
    <cfRule type="top10" dxfId="369" priority="78" stopIfTrue="1" rank="1"/>
  </conditionalFormatting>
  <conditionalFormatting sqref="Q59:Q63 Q68:Q72 Q77:Q81 Q86:Q90 Q95:Q99 Q104:Q108">
    <cfRule type="top10" dxfId="367" priority="77" stopIfTrue="1" rank="1"/>
  </conditionalFormatting>
  <conditionalFormatting sqref="A59:A63">
    <cfRule type="cellIs" dxfId="365" priority="76" stopIfTrue="1" operator="between">
      <formula>1</formula>
      <formula>1</formula>
    </cfRule>
  </conditionalFormatting>
  <conditionalFormatting sqref="A59:A63">
    <cfRule type="cellIs" dxfId="363" priority="75" stopIfTrue="1" operator="between">
      <formula>2</formula>
      <formula>2</formula>
    </cfRule>
  </conditionalFormatting>
  <conditionalFormatting sqref="A59:A63">
    <cfRule type="cellIs" dxfId="361" priority="74" stopIfTrue="1" operator="between">
      <formula>1</formula>
      <formula>1</formula>
    </cfRule>
  </conditionalFormatting>
  <conditionalFormatting sqref="A59:A63">
    <cfRule type="cellIs" dxfId="359" priority="73" stopIfTrue="1" operator="between">
      <formula>3</formula>
      <formula>3</formula>
    </cfRule>
  </conditionalFormatting>
  <conditionalFormatting sqref="A68:A72">
    <cfRule type="cellIs" dxfId="357" priority="72" stopIfTrue="1" operator="between">
      <formula>1</formula>
      <formula>1</formula>
    </cfRule>
  </conditionalFormatting>
  <conditionalFormatting sqref="A68:A72">
    <cfRule type="cellIs" dxfId="355" priority="71" stopIfTrue="1" operator="between">
      <formula>2</formula>
      <formula>2</formula>
    </cfRule>
  </conditionalFormatting>
  <conditionalFormatting sqref="A68:A72">
    <cfRule type="cellIs" dxfId="353" priority="70" stopIfTrue="1" operator="between">
      <formula>1</formula>
      <formula>1</formula>
    </cfRule>
  </conditionalFormatting>
  <conditionalFormatting sqref="A68:A72">
    <cfRule type="cellIs" dxfId="351" priority="69" stopIfTrue="1" operator="between">
      <formula>3</formula>
      <formula>3</formula>
    </cfRule>
  </conditionalFormatting>
  <conditionalFormatting sqref="A77:A81">
    <cfRule type="cellIs" dxfId="349" priority="68" stopIfTrue="1" operator="between">
      <formula>1</formula>
      <formula>1</formula>
    </cfRule>
  </conditionalFormatting>
  <conditionalFormatting sqref="A77:A81">
    <cfRule type="cellIs" dxfId="347" priority="67" stopIfTrue="1" operator="between">
      <formula>2</formula>
      <formula>2</formula>
    </cfRule>
  </conditionalFormatting>
  <conditionalFormatting sqref="A77:A81">
    <cfRule type="cellIs" dxfId="345" priority="66" stopIfTrue="1" operator="between">
      <formula>1</formula>
      <formula>1</formula>
    </cfRule>
  </conditionalFormatting>
  <conditionalFormatting sqref="A77:A81">
    <cfRule type="cellIs" dxfId="343" priority="65" stopIfTrue="1" operator="between">
      <formula>3</formula>
      <formula>3</formula>
    </cfRule>
  </conditionalFormatting>
  <conditionalFormatting sqref="A86:A90">
    <cfRule type="cellIs" dxfId="341" priority="64" stopIfTrue="1" operator="between">
      <formula>1</formula>
      <formula>1</formula>
    </cfRule>
  </conditionalFormatting>
  <conditionalFormatting sqref="A86:A90">
    <cfRule type="cellIs" dxfId="339" priority="63" stopIfTrue="1" operator="between">
      <formula>2</formula>
      <formula>2</formula>
    </cfRule>
  </conditionalFormatting>
  <conditionalFormatting sqref="A86:A90">
    <cfRule type="cellIs" dxfId="337" priority="62" stopIfTrue="1" operator="between">
      <formula>1</formula>
      <formula>1</formula>
    </cfRule>
  </conditionalFormatting>
  <conditionalFormatting sqref="A86:A90">
    <cfRule type="cellIs" dxfId="335" priority="61" stopIfTrue="1" operator="between">
      <formula>3</formula>
      <formula>3</formula>
    </cfRule>
  </conditionalFormatting>
  <conditionalFormatting sqref="A95:A99">
    <cfRule type="cellIs" dxfId="333" priority="60" stopIfTrue="1" operator="between">
      <formula>1</formula>
      <formula>1</formula>
    </cfRule>
  </conditionalFormatting>
  <conditionalFormatting sqref="A95:A99">
    <cfRule type="cellIs" dxfId="331" priority="59" stopIfTrue="1" operator="between">
      <formula>2</formula>
      <formula>2</formula>
    </cfRule>
  </conditionalFormatting>
  <conditionalFormatting sqref="A95:A99">
    <cfRule type="cellIs" dxfId="329" priority="58" stopIfTrue="1" operator="between">
      <formula>1</formula>
      <formula>1</formula>
    </cfRule>
  </conditionalFormatting>
  <conditionalFormatting sqref="A95:A99">
    <cfRule type="cellIs" dxfId="327" priority="57" stopIfTrue="1" operator="between">
      <formula>3</formula>
      <formula>3</formula>
    </cfRule>
  </conditionalFormatting>
  <conditionalFormatting sqref="A104:A108">
    <cfRule type="cellIs" dxfId="325" priority="56" stopIfTrue="1" operator="between">
      <formula>1</formula>
      <formula>1</formula>
    </cfRule>
  </conditionalFormatting>
  <conditionalFormatting sqref="A104:A108">
    <cfRule type="cellIs" dxfId="323" priority="55" stopIfTrue="1" operator="between">
      <formula>2</formula>
      <formula>2</formula>
    </cfRule>
  </conditionalFormatting>
  <conditionalFormatting sqref="A104:A108">
    <cfRule type="cellIs" dxfId="321" priority="54" stopIfTrue="1" operator="between">
      <formula>1</formula>
      <formula>1</formula>
    </cfRule>
  </conditionalFormatting>
  <conditionalFormatting sqref="A104:A108">
    <cfRule type="cellIs" dxfId="319" priority="53" stopIfTrue="1" operator="between">
      <formula>3</formula>
      <formula>3</formula>
    </cfRule>
  </conditionalFormatting>
  <conditionalFormatting sqref="R65">
    <cfRule type="cellIs" dxfId="317" priority="4" stopIfTrue="1" operator="between">
      <formula>1</formula>
      <formula>1</formula>
    </cfRule>
  </conditionalFormatting>
  <conditionalFormatting sqref="R65">
    <cfRule type="cellIs" dxfId="315" priority="3" stopIfTrue="1" operator="between">
      <formula>2</formula>
      <formula>2</formula>
    </cfRule>
  </conditionalFormatting>
  <conditionalFormatting sqref="R65">
    <cfRule type="cellIs" dxfId="313" priority="2" stopIfTrue="1" operator="between">
      <formula>1</formula>
      <formula>1</formula>
    </cfRule>
  </conditionalFormatting>
  <conditionalFormatting sqref="R83">
    <cfRule type="cellIs" dxfId="311" priority="52" stopIfTrue="1" operator="between">
      <formula>1</formula>
      <formula>1</formula>
    </cfRule>
  </conditionalFormatting>
  <conditionalFormatting sqref="R83">
    <cfRule type="cellIs" dxfId="309" priority="51" stopIfTrue="1" operator="between">
      <formula>2</formula>
      <formula>2</formula>
    </cfRule>
  </conditionalFormatting>
  <conditionalFormatting sqref="R83">
    <cfRule type="cellIs" dxfId="307" priority="50" stopIfTrue="1" operator="between">
      <formula>1</formula>
      <formula>1</formula>
    </cfRule>
  </conditionalFormatting>
  <conditionalFormatting sqref="R83">
    <cfRule type="cellIs" dxfId="305" priority="49" stopIfTrue="1" operator="between">
      <formula>3</formula>
      <formula>3</formula>
    </cfRule>
  </conditionalFormatting>
  <conditionalFormatting sqref="R101">
    <cfRule type="cellIs" dxfId="303" priority="40" stopIfTrue="1" operator="between">
      <formula>1</formula>
      <formula>1</formula>
    </cfRule>
  </conditionalFormatting>
  <conditionalFormatting sqref="R101">
    <cfRule type="cellIs" dxfId="301" priority="39" stopIfTrue="1" operator="between">
      <formula>2</formula>
      <formula>2</formula>
    </cfRule>
  </conditionalFormatting>
  <conditionalFormatting sqref="R101">
    <cfRule type="cellIs" dxfId="299" priority="38" stopIfTrue="1" operator="between">
      <formula>1</formula>
      <formula>1</formula>
    </cfRule>
  </conditionalFormatting>
  <conditionalFormatting sqref="R101">
    <cfRule type="cellIs" dxfId="297" priority="37" stopIfTrue="1" operator="between">
      <formula>3</formula>
      <formula>3</formula>
    </cfRule>
  </conditionalFormatting>
  <conditionalFormatting sqref="A55">
    <cfRule type="cellIs" dxfId="295" priority="8" stopIfTrue="1" operator="between">
      <formula>1</formula>
      <formula>1</formula>
    </cfRule>
  </conditionalFormatting>
  <conditionalFormatting sqref="A55">
    <cfRule type="cellIs" dxfId="293" priority="7" stopIfTrue="1" operator="between">
      <formula>2</formula>
      <formula>2</formula>
    </cfRule>
  </conditionalFormatting>
  <conditionalFormatting sqref="A55">
    <cfRule type="cellIs" dxfId="291" priority="6" stopIfTrue="1" operator="between">
      <formula>1</formula>
      <formula>1</formula>
    </cfRule>
  </conditionalFormatting>
  <conditionalFormatting sqref="A55">
    <cfRule type="cellIs" dxfId="289" priority="5" stopIfTrue="1" operator="between">
      <formula>3</formula>
      <formula>3</formula>
    </cfRule>
  </conditionalFormatting>
  <conditionalFormatting sqref="R20">
    <cfRule type="cellIs" dxfId="287" priority="16" stopIfTrue="1" operator="between">
      <formula>1</formula>
      <formula>1</formula>
    </cfRule>
  </conditionalFormatting>
  <conditionalFormatting sqref="R20">
    <cfRule type="cellIs" dxfId="285" priority="15" stopIfTrue="1" operator="between">
      <formula>2</formula>
      <formula>2</formula>
    </cfRule>
  </conditionalFormatting>
  <conditionalFormatting sqref="R20">
    <cfRule type="cellIs" dxfId="283" priority="14" stopIfTrue="1" operator="between">
      <formula>1</formula>
      <formula>1</formula>
    </cfRule>
  </conditionalFormatting>
  <conditionalFormatting sqref="R20">
    <cfRule type="cellIs" dxfId="281" priority="13" stopIfTrue="1" operator="between">
      <formula>3</formula>
      <formula>3</formula>
    </cfRule>
  </conditionalFormatting>
  <conditionalFormatting sqref="R92">
    <cfRule type="cellIs" dxfId="279" priority="48" stopIfTrue="1" operator="between">
      <formula>1</formula>
      <formula>1</formula>
    </cfRule>
  </conditionalFormatting>
  <conditionalFormatting sqref="R92">
    <cfRule type="cellIs" dxfId="277" priority="47" stopIfTrue="1" operator="between">
      <formula>2</formula>
      <formula>2</formula>
    </cfRule>
  </conditionalFormatting>
  <conditionalFormatting sqref="R92">
    <cfRule type="cellIs" dxfId="275" priority="46" stopIfTrue="1" operator="between">
      <formula>1</formula>
      <formula>1</formula>
    </cfRule>
  </conditionalFormatting>
  <conditionalFormatting sqref="R92">
    <cfRule type="cellIs" dxfId="273" priority="45" stopIfTrue="1" operator="between">
      <formula>3</formula>
      <formula>3</formula>
    </cfRule>
  </conditionalFormatting>
  <conditionalFormatting sqref="R74">
    <cfRule type="cellIs" dxfId="271" priority="44" stopIfTrue="1" operator="between">
      <formula>1</formula>
      <formula>1</formula>
    </cfRule>
  </conditionalFormatting>
  <conditionalFormatting sqref="R74">
    <cfRule type="cellIs" dxfId="269" priority="43" stopIfTrue="1" operator="between">
      <formula>2</formula>
      <formula>2</formula>
    </cfRule>
  </conditionalFormatting>
  <conditionalFormatting sqref="R74">
    <cfRule type="cellIs" dxfId="267" priority="42" stopIfTrue="1" operator="between">
      <formula>1</formula>
      <formula>1</formula>
    </cfRule>
  </conditionalFormatting>
  <conditionalFormatting sqref="R74">
    <cfRule type="cellIs" dxfId="265" priority="41" stopIfTrue="1" operator="between">
      <formula>3</formula>
      <formula>3</formula>
    </cfRule>
  </conditionalFormatting>
  <conditionalFormatting sqref="R56">
    <cfRule type="cellIs" dxfId="263" priority="36" stopIfTrue="1" operator="between">
      <formula>1</formula>
      <formula>1</formula>
    </cfRule>
  </conditionalFormatting>
  <conditionalFormatting sqref="R56">
    <cfRule type="cellIs" dxfId="261" priority="35" stopIfTrue="1" operator="between">
      <formula>2</formula>
      <formula>2</formula>
    </cfRule>
  </conditionalFormatting>
  <conditionalFormatting sqref="R56">
    <cfRule type="cellIs" dxfId="259" priority="34" stopIfTrue="1" operator="between">
      <formula>1</formula>
      <formula>1</formula>
    </cfRule>
  </conditionalFormatting>
  <conditionalFormatting sqref="R56">
    <cfRule type="cellIs" dxfId="257" priority="33" stopIfTrue="1" operator="between">
      <formula>3</formula>
      <formula>3</formula>
    </cfRule>
  </conditionalFormatting>
  <conditionalFormatting sqref="R47">
    <cfRule type="cellIs" dxfId="255" priority="32" stopIfTrue="1" operator="between">
      <formula>1</formula>
      <formula>1</formula>
    </cfRule>
  </conditionalFormatting>
  <conditionalFormatting sqref="R47">
    <cfRule type="cellIs" dxfId="253" priority="31" stopIfTrue="1" operator="between">
      <formula>2</formula>
      <formula>2</formula>
    </cfRule>
  </conditionalFormatting>
  <conditionalFormatting sqref="R47">
    <cfRule type="cellIs" dxfId="251" priority="30" stopIfTrue="1" operator="between">
      <formula>1</formula>
      <formula>1</formula>
    </cfRule>
  </conditionalFormatting>
  <conditionalFormatting sqref="R47">
    <cfRule type="cellIs" dxfId="249" priority="29" stopIfTrue="1" operator="between">
      <formula>3</formula>
      <formula>3</formula>
    </cfRule>
  </conditionalFormatting>
  <conditionalFormatting sqref="R38">
    <cfRule type="cellIs" dxfId="247" priority="28" stopIfTrue="1" operator="between">
      <formula>1</formula>
      <formula>1</formula>
    </cfRule>
  </conditionalFormatting>
  <conditionalFormatting sqref="R38">
    <cfRule type="cellIs" dxfId="245" priority="27" stopIfTrue="1" operator="between">
      <formula>2</formula>
      <formula>2</formula>
    </cfRule>
  </conditionalFormatting>
  <conditionalFormatting sqref="R38">
    <cfRule type="cellIs" dxfId="243" priority="26" stopIfTrue="1" operator="between">
      <formula>1</formula>
      <formula>1</formula>
    </cfRule>
  </conditionalFormatting>
  <conditionalFormatting sqref="R38">
    <cfRule type="cellIs" dxfId="241" priority="25" stopIfTrue="1" operator="between">
      <formula>3</formula>
      <formula>3</formula>
    </cfRule>
  </conditionalFormatting>
  <conditionalFormatting sqref="R2">
    <cfRule type="cellIs" dxfId="239" priority="24" stopIfTrue="1" operator="between">
      <formula>1</formula>
      <formula>1</formula>
    </cfRule>
  </conditionalFormatting>
  <conditionalFormatting sqref="R2">
    <cfRule type="cellIs" dxfId="237" priority="23" stopIfTrue="1" operator="between">
      <formula>2</formula>
      <formula>2</formula>
    </cfRule>
  </conditionalFormatting>
  <conditionalFormatting sqref="R2">
    <cfRule type="cellIs" dxfId="235" priority="22" stopIfTrue="1" operator="between">
      <formula>1</formula>
      <formula>1</formula>
    </cfRule>
  </conditionalFormatting>
  <conditionalFormatting sqref="R2">
    <cfRule type="cellIs" dxfId="233" priority="21" stopIfTrue="1" operator="between">
      <formula>3</formula>
      <formula>3</formula>
    </cfRule>
  </conditionalFormatting>
  <conditionalFormatting sqref="R11">
    <cfRule type="cellIs" dxfId="231" priority="20" stopIfTrue="1" operator="between">
      <formula>1</formula>
      <formula>1</formula>
    </cfRule>
  </conditionalFormatting>
  <conditionalFormatting sqref="R11">
    <cfRule type="cellIs" dxfId="229" priority="19" stopIfTrue="1" operator="between">
      <formula>2</formula>
      <formula>2</formula>
    </cfRule>
  </conditionalFormatting>
  <conditionalFormatting sqref="R11">
    <cfRule type="cellIs" dxfId="227" priority="18" stopIfTrue="1" operator="between">
      <formula>1</formula>
      <formula>1</formula>
    </cfRule>
  </conditionalFormatting>
  <conditionalFormatting sqref="R11">
    <cfRule type="cellIs" dxfId="225" priority="17" stopIfTrue="1" operator="between">
      <formula>3</formula>
      <formula>3</formula>
    </cfRule>
  </conditionalFormatting>
  <conditionalFormatting sqref="R29">
    <cfRule type="cellIs" dxfId="223" priority="12" stopIfTrue="1" operator="between">
      <formula>1</formula>
      <formula>1</formula>
    </cfRule>
  </conditionalFormatting>
  <conditionalFormatting sqref="R29">
    <cfRule type="cellIs" dxfId="221" priority="11" stopIfTrue="1" operator="between">
      <formula>2</formula>
      <formula>2</formula>
    </cfRule>
  </conditionalFormatting>
  <conditionalFormatting sqref="R29">
    <cfRule type="cellIs" dxfId="219" priority="10" stopIfTrue="1" operator="between">
      <formula>1</formula>
      <formula>1</formula>
    </cfRule>
  </conditionalFormatting>
  <conditionalFormatting sqref="R29">
    <cfRule type="cellIs" dxfId="217" priority="9" stopIfTrue="1" operator="between">
      <formula>3</formula>
      <formula>3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8"/>
  <sheetViews>
    <sheetView workbookViewId="0">
      <selection activeCell="U14" sqref="U14"/>
    </sheetView>
  </sheetViews>
  <sheetFormatPr defaultRowHeight="15" x14ac:dyDescent="0.25"/>
  <cols>
    <col min="1" max="1" width="3.85546875" customWidth="1"/>
    <col min="2" max="2" width="17.85546875" style="41" customWidth="1"/>
    <col min="3" max="3" width="3.85546875" style="66" bestFit="1" customWidth="1"/>
    <col min="4" max="4" width="6.5703125" style="43" bestFit="1" customWidth="1"/>
    <col min="5" max="5" width="4.7109375" style="43" customWidth="1"/>
    <col min="6" max="6" width="6.7109375" style="43" customWidth="1"/>
    <col min="7" max="7" width="4.7109375" style="43" customWidth="1"/>
    <col min="8" max="8" width="6.7109375" style="43" customWidth="1"/>
    <col min="9" max="9" width="4.7109375" style="43" customWidth="1"/>
    <col min="10" max="10" width="6.7109375" style="43" customWidth="1"/>
    <col min="11" max="11" width="4.7109375" style="43" customWidth="1"/>
    <col min="12" max="12" width="6.7109375" style="43" customWidth="1"/>
    <col min="13" max="13" width="4.7109375" style="43" customWidth="1"/>
    <col min="14" max="14" width="1.7109375" style="44" customWidth="1"/>
    <col min="15" max="15" width="0.85546875" style="44" customWidth="1"/>
    <col min="16" max="16" width="5.5703125" style="67" customWidth="1"/>
    <col min="17" max="17" width="5.42578125" style="44" customWidth="1"/>
    <col min="18" max="18" width="5.7109375" customWidth="1"/>
    <col min="257" max="257" width="3.85546875" customWidth="1"/>
    <col min="258" max="258" width="17.85546875" customWidth="1"/>
    <col min="259" max="259" width="3.85546875" bestFit="1" customWidth="1"/>
    <col min="260" max="260" width="6.5703125" bestFit="1" customWidth="1"/>
    <col min="261" max="261" width="4.7109375" customWidth="1"/>
    <col min="262" max="262" width="6.7109375" customWidth="1"/>
    <col min="263" max="263" width="4.7109375" customWidth="1"/>
    <col min="264" max="264" width="6.7109375" customWidth="1"/>
    <col min="265" max="265" width="4.7109375" customWidth="1"/>
    <col min="266" max="266" width="6.7109375" customWidth="1"/>
    <col min="267" max="267" width="4.7109375" customWidth="1"/>
    <col min="268" max="268" width="6.7109375" customWidth="1"/>
    <col min="269" max="269" width="4.7109375" customWidth="1"/>
    <col min="270" max="270" width="1.7109375" customWidth="1"/>
    <col min="271" max="271" width="0.85546875" customWidth="1"/>
    <col min="272" max="272" width="5.5703125" customWidth="1"/>
    <col min="273" max="273" width="5.42578125" customWidth="1"/>
    <col min="274" max="274" width="5.7109375" customWidth="1"/>
    <col min="513" max="513" width="3.85546875" customWidth="1"/>
    <col min="514" max="514" width="17.85546875" customWidth="1"/>
    <col min="515" max="515" width="3.85546875" bestFit="1" customWidth="1"/>
    <col min="516" max="516" width="6.5703125" bestFit="1" customWidth="1"/>
    <col min="517" max="517" width="4.7109375" customWidth="1"/>
    <col min="518" max="518" width="6.7109375" customWidth="1"/>
    <col min="519" max="519" width="4.7109375" customWidth="1"/>
    <col min="520" max="520" width="6.7109375" customWidth="1"/>
    <col min="521" max="521" width="4.7109375" customWidth="1"/>
    <col min="522" max="522" width="6.7109375" customWidth="1"/>
    <col min="523" max="523" width="4.7109375" customWidth="1"/>
    <col min="524" max="524" width="6.7109375" customWidth="1"/>
    <col min="525" max="525" width="4.7109375" customWidth="1"/>
    <col min="526" max="526" width="1.7109375" customWidth="1"/>
    <col min="527" max="527" width="0.85546875" customWidth="1"/>
    <col min="528" max="528" width="5.5703125" customWidth="1"/>
    <col min="529" max="529" width="5.42578125" customWidth="1"/>
    <col min="530" max="530" width="5.7109375" customWidth="1"/>
    <col min="769" max="769" width="3.85546875" customWidth="1"/>
    <col min="770" max="770" width="17.85546875" customWidth="1"/>
    <col min="771" max="771" width="3.85546875" bestFit="1" customWidth="1"/>
    <col min="772" max="772" width="6.5703125" bestFit="1" customWidth="1"/>
    <col min="773" max="773" width="4.7109375" customWidth="1"/>
    <col min="774" max="774" width="6.7109375" customWidth="1"/>
    <col min="775" max="775" width="4.7109375" customWidth="1"/>
    <col min="776" max="776" width="6.7109375" customWidth="1"/>
    <col min="777" max="777" width="4.7109375" customWidth="1"/>
    <col min="778" max="778" width="6.7109375" customWidth="1"/>
    <col min="779" max="779" width="4.7109375" customWidth="1"/>
    <col min="780" max="780" width="6.7109375" customWidth="1"/>
    <col min="781" max="781" width="4.7109375" customWidth="1"/>
    <col min="782" max="782" width="1.7109375" customWidth="1"/>
    <col min="783" max="783" width="0.85546875" customWidth="1"/>
    <col min="784" max="784" width="5.5703125" customWidth="1"/>
    <col min="785" max="785" width="5.42578125" customWidth="1"/>
    <col min="786" max="786" width="5.7109375" customWidth="1"/>
    <col min="1025" max="1025" width="3.85546875" customWidth="1"/>
    <col min="1026" max="1026" width="17.85546875" customWidth="1"/>
    <col min="1027" max="1027" width="3.85546875" bestFit="1" customWidth="1"/>
    <col min="1028" max="1028" width="6.5703125" bestFit="1" customWidth="1"/>
    <col min="1029" max="1029" width="4.7109375" customWidth="1"/>
    <col min="1030" max="1030" width="6.7109375" customWidth="1"/>
    <col min="1031" max="1031" width="4.7109375" customWidth="1"/>
    <col min="1032" max="1032" width="6.7109375" customWidth="1"/>
    <col min="1033" max="1033" width="4.7109375" customWidth="1"/>
    <col min="1034" max="1034" width="6.7109375" customWidth="1"/>
    <col min="1035" max="1035" width="4.7109375" customWidth="1"/>
    <col min="1036" max="1036" width="6.7109375" customWidth="1"/>
    <col min="1037" max="1037" width="4.7109375" customWidth="1"/>
    <col min="1038" max="1038" width="1.7109375" customWidth="1"/>
    <col min="1039" max="1039" width="0.85546875" customWidth="1"/>
    <col min="1040" max="1040" width="5.5703125" customWidth="1"/>
    <col min="1041" max="1041" width="5.42578125" customWidth="1"/>
    <col min="1042" max="1042" width="5.7109375" customWidth="1"/>
    <col min="1281" max="1281" width="3.85546875" customWidth="1"/>
    <col min="1282" max="1282" width="17.85546875" customWidth="1"/>
    <col min="1283" max="1283" width="3.85546875" bestFit="1" customWidth="1"/>
    <col min="1284" max="1284" width="6.5703125" bestFit="1" customWidth="1"/>
    <col min="1285" max="1285" width="4.7109375" customWidth="1"/>
    <col min="1286" max="1286" width="6.7109375" customWidth="1"/>
    <col min="1287" max="1287" width="4.7109375" customWidth="1"/>
    <col min="1288" max="1288" width="6.7109375" customWidth="1"/>
    <col min="1289" max="1289" width="4.7109375" customWidth="1"/>
    <col min="1290" max="1290" width="6.7109375" customWidth="1"/>
    <col min="1291" max="1291" width="4.7109375" customWidth="1"/>
    <col min="1292" max="1292" width="6.7109375" customWidth="1"/>
    <col min="1293" max="1293" width="4.7109375" customWidth="1"/>
    <col min="1294" max="1294" width="1.7109375" customWidth="1"/>
    <col min="1295" max="1295" width="0.85546875" customWidth="1"/>
    <col min="1296" max="1296" width="5.5703125" customWidth="1"/>
    <col min="1297" max="1297" width="5.42578125" customWidth="1"/>
    <col min="1298" max="1298" width="5.7109375" customWidth="1"/>
    <col min="1537" max="1537" width="3.85546875" customWidth="1"/>
    <col min="1538" max="1538" width="17.85546875" customWidth="1"/>
    <col min="1539" max="1539" width="3.85546875" bestFit="1" customWidth="1"/>
    <col min="1540" max="1540" width="6.5703125" bestFit="1" customWidth="1"/>
    <col min="1541" max="1541" width="4.7109375" customWidth="1"/>
    <col min="1542" max="1542" width="6.7109375" customWidth="1"/>
    <col min="1543" max="1543" width="4.7109375" customWidth="1"/>
    <col min="1544" max="1544" width="6.7109375" customWidth="1"/>
    <col min="1545" max="1545" width="4.7109375" customWidth="1"/>
    <col min="1546" max="1546" width="6.7109375" customWidth="1"/>
    <col min="1547" max="1547" width="4.7109375" customWidth="1"/>
    <col min="1548" max="1548" width="6.7109375" customWidth="1"/>
    <col min="1549" max="1549" width="4.7109375" customWidth="1"/>
    <col min="1550" max="1550" width="1.7109375" customWidth="1"/>
    <col min="1551" max="1551" width="0.85546875" customWidth="1"/>
    <col min="1552" max="1552" width="5.5703125" customWidth="1"/>
    <col min="1553" max="1553" width="5.42578125" customWidth="1"/>
    <col min="1554" max="1554" width="5.7109375" customWidth="1"/>
    <col min="1793" max="1793" width="3.85546875" customWidth="1"/>
    <col min="1794" max="1794" width="17.85546875" customWidth="1"/>
    <col min="1795" max="1795" width="3.85546875" bestFit="1" customWidth="1"/>
    <col min="1796" max="1796" width="6.5703125" bestFit="1" customWidth="1"/>
    <col min="1797" max="1797" width="4.7109375" customWidth="1"/>
    <col min="1798" max="1798" width="6.7109375" customWidth="1"/>
    <col min="1799" max="1799" width="4.7109375" customWidth="1"/>
    <col min="1800" max="1800" width="6.7109375" customWidth="1"/>
    <col min="1801" max="1801" width="4.7109375" customWidth="1"/>
    <col min="1802" max="1802" width="6.7109375" customWidth="1"/>
    <col min="1803" max="1803" width="4.7109375" customWidth="1"/>
    <col min="1804" max="1804" width="6.7109375" customWidth="1"/>
    <col min="1805" max="1805" width="4.7109375" customWidth="1"/>
    <col min="1806" max="1806" width="1.7109375" customWidth="1"/>
    <col min="1807" max="1807" width="0.85546875" customWidth="1"/>
    <col min="1808" max="1808" width="5.5703125" customWidth="1"/>
    <col min="1809" max="1809" width="5.42578125" customWidth="1"/>
    <col min="1810" max="1810" width="5.7109375" customWidth="1"/>
    <col min="2049" max="2049" width="3.85546875" customWidth="1"/>
    <col min="2050" max="2050" width="17.85546875" customWidth="1"/>
    <col min="2051" max="2051" width="3.85546875" bestFit="1" customWidth="1"/>
    <col min="2052" max="2052" width="6.5703125" bestFit="1" customWidth="1"/>
    <col min="2053" max="2053" width="4.7109375" customWidth="1"/>
    <col min="2054" max="2054" width="6.7109375" customWidth="1"/>
    <col min="2055" max="2055" width="4.7109375" customWidth="1"/>
    <col min="2056" max="2056" width="6.7109375" customWidth="1"/>
    <col min="2057" max="2057" width="4.7109375" customWidth="1"/>
    <col min="2058" max="2058" width="6.7109375" customWidth="1"/>
    <col min="2059" max="2059" width="4.7109375" customWidth="1"/>
    <col min="2060" max="2060" width="6.7109375" customWidth="1"/>
    <col min="2061" max="2061" width="4.7109375" customWidth="1"/>
    <col min="2062" max="2062" width="1.7109375" customWidth="1"/>
    <col min="2063" max="2063" width="0.85546875" customWidth="1"/>
    <col min="2064" max="2064" width="5.5703125" customWidth="1"/>
    <col min="2065" max="2065" width="5.42578125" customWidth="1"/>
    <col min="2066" max="2066" width="5.7109375" customWidth="1"/>
    <col min="2305" max="2305" width="3.85546875" customWidth="1"/>
    <col min="2306" max="2306" width="17.85546875" customWidth="1"/>
    <col min="2307" max="2307" width="3.85546875" bestFit="1" customWidth="1"/>
    <col min="2308" max="2308" width="6.5703125" bestFit="1" customWidth="1"/>
    <col min="2309" max="2309" width="4.7109375" customWidth="1"/>
    <col min="2310" max="2310" width="6.7109375" customWidth="1"/>
    <col min="2311" max="2311" width="4.7109375" customWidth="1"/>
    <col min="2312" max="2312" width="6.7109375" customWidth="1"/>
    <col min="2313" max="2313" width="4.7109375" customWidth="1"/>
    <col min="2314" max="2314" width="6.7109375" customWidth="1"/>
    <col min="2315" max="2315" width="4.7109375" customWidth="1"/>
    <col min="2316" max="2316" width="6.7109375" customWidth="1"/>
    <col min="2317" max="2317" width="4.7109375" customWidth="1"/>
    <col min="2318" max="2318" width="1.7109375" customWidth="1"/>
    <col min="2319" max="2319" width="0.85546875" customWidth="1"/>
    <col min="2320" max="2320" width="5.5703125" customWidth="1"/>
    <col min="2321" max="2321" width="5.42578125" customWidth="1"/>
    <col min="2322" max="2322" width="5.7109375" customWidth="1"/>
    <col min="2561" max="2561" width="3.85546875" customWidth="1"/>
    <col min="2562" max="2562" width="17.85546875" customWidth="1"/>
    <col min="2563" max="2563" width="3.85546875" bestFit="1" customWidth="1"/>
    <col min="2564" max="2564" width="6.5703125" bestFit="1" customWidth="1"/>
    <col min="2565" max="2565" width="4.7109375" customWidth="1"/>
    <col min="2566" max="2566" width="6.7109375" customWidth="1"/>
    <col min="2567" max="2567" width="4.7109375" customWidth="1"/>
    <col min="2568" max="2568" width="6.7109375" customWidth="1"/>
    <col min="2569" max="2569" width="4.7109375" customWidth="1"/>
    <col min="2570" max="2570" width="6.7109375" customWidth="1"/>
    <col min="2571" max="2571" width="4.7109375" customWidth="1"/>
    <col min="2572" max="2572" width="6.7109375" customWidth="1"/>
    <col min="2573" max="2573" width="4.7109375" customWidth="1"/>
    <col min="2574" max="2574" width="1.7109375" customWidth="1"/>
    <col min="2575" max="2575" width="0.85546875" customWidth="1"/>
    <col min="2576" max="2576" width="5.5703125" customWidth="1"/>
    <col min="2577" max="2577" width="5.42578125" customWidth="1"/>
    <col min="2578" max="2578" width="5.7109375" customWidth="1"/>
    <col min="2817" max="2817" width="3.85546875" customWidth="1"/>
    <col min="2818" max="2818" width="17.85546875" customWidth="1"/>
    <col min="2819" max="2819" width="3.85546875" bestFit="1" customWidth="1"/>
    <col min="2820" max="2820" width="6.5703125" bestFit="1" customWidth="1"/>
    <col min="2821" max="2821" width="4.7109375" customWidth="1"/>
    <col min="2822" max="2822" width="6.7109375" customWidth="1"/>
    <col min="2823" max="2823" width="4.7109375" customWidth="1"/>
    <col min="2824" max="2824" width="6.7109375" customWidth="1"/>
    <col min="2825" max="2825" width="4.7109375" customWidth="1"/>
    <col min="2826" max="2826" width="6.7109375" customWidth="1"/>
    <col min="2827" max="2827" width="4.7109375" customWidth="1"/>
    <col min="2828" max="2828" width="6.7109375" customWidth="1"/>
    <col min="2829" max="2829" width="4.7109375" customWidth="1"/>
    <col min="2830" max="2830" width="1.7109375" customWidth="1"/>
    <col min="2831" max="2831" width="0.85546875" customWidth="1"/>
    <col min="2832" max="2832" width="5.5703125" customWidth="1"/>
    <col min="2833" max="2833" width="5.42578125" customWidth="1"/>
    <col min="2834" max="2834" width="5.7109375" customWidth="1"/>
    <col min="3073" max="3073" width="3.85546875" customWidth="1"/>
    <col min="3074" max="3074" width="17.85546875" customWidth="1"/>
    <col min="3075" max="3075" width="3.85546875" bestFit="1" customWidth="1"/>
    <col min="3076" max="3076" width="6.5703125" bestFit="1" customWidth="1"/>
    <col min="3077" max="3077" width="4.7109375" customWidth="1"/>
    <col min="3078" max="3078" width="6.7109375" customWidth="1"/>
    <col min="3079" max="3079" width="4.7109375" customWidth="1"/>
    <col min="3080" max="3080" width="6.7109375" customWidth="1"/>
    <col min="3081" max="3081" width="4.7109375" customWidth="1"/>
    <col min="3082" max="3082" width="6.7109375" customWidth="1"/>
    <col min="3083" max="3083" width="4.7109375" customWidth="1"/>
    <col min="3084" max="3084" width="6.7109375" customWidth="1"/>
    <col min="3085" max="3085" width="4.7109375" customWidth="1"/>
    <col min="3086" max="3086" width="1.7109375" customWidth="1"/>
    <col min="3087" max="3087" width="0.85546875" customWidth="1"/>
    <col min="3088" max="3088" width="5.5703125" customWidth="1"/>
    <col min="3089" max="3089" width="5.42578125" customWidth="1"/>
    <col min="3090" max="3090" width="5.7109375" customWidth="1"/>
    <col min="3329" max="3329" width="3.85546875" customWidth="1"/>
    <col min="3330" max="3330" width="17.85546875" customWidth="1"/>
    <col min="3331" max="3331" width="3.85546875" bestFit="1" customWidth="1"/>
    <col min="3332" max="3332" width="6.5703125" bestFit="1" customWidth="1"/>
    <col min="3333" max="3333" width="4.7109375" customWidth="1"/>
    <col min="3334" max="3334" width="6.7109375" customWidth="1"/>
    <col min="3335" max="3335" width="4.7109375" customWidth="1"/>
    <col min="3336" max="3336" width="6.7109375" customWidth="1"/>
    <col min="3337" max="3337" width="4.7109375" customWidth="1"/>
    <col min="3338" max="3338" width="6.7109375" customWidth="1"/>
    <col min="3339" max="3339" width="4.7109375" customWidth="1"/>
    <col min="3340" max="3340" width="6.7109375" customWidth="1"/>
    <col min="3341" max="3341" width="4.7109375" customWidth="1"/>
    <col min="3342" max="3342" width="1.7109375" customWidth="1"/>
    <col min="3343" max="3343" width="0.85546875" customWidth="1"/>
    <col min="3344" max="3344" width="5.5703125" customWidth="1"/>
    <col min="3345" max="3345" width="5.42578125" customWidth="1"/>
    <col min="3346" max="3346" width="5.7109375" customWidth="1"/>
    <col min="3585" max="3585" width="3.85546875" customWidth="1"/>
    <col min="3586" max="3586" width="17.85546875" customWidth="1"/>
    <col min="3587" max="3587" width="3.85546875" bestFit="1" customWidth="1"/>
    <col min="3588" max="3588" width="6.5703125" bestFit="1" customWidth="1"/>
    <col min="3589" max="3589" width="4.7109375" customWidth="1"/>
    <col min="3590" max="3590" width="6.7109375" customWidth="1"/>
    <col min="3591" max="3591" width="4.7109375" customWidth="1"/>
    <col min="3592" max="3592" width="6.7109375" customWidth="1"/>
    <col min="3593" max="3593" width="4.7109375" customWidth="1"/>
    <col min="3594" max="3594" width="6.7109375" customWidth="1"/>
    <col min="3595" max="3595" width="4.7109375" customWidth="1"/>
    <col min="3596" max="3596" width="6.7109375" customWidth="1"/>
    <col min="3597" max="3597" width="4.7109375" customWidth="1"/>
    <col min="3598" max="3598" width="1.7109375" customWidth="1"/>
    <col min="3599" max="3599" width="0.85546875" customWidth="1"/>
    <col min="3600" max="3600" width="5.5703125" customWidth="1"/>
    <col min="3601" max="3601" width="5.42578125" customWidth="1"/>
    <col min="3602" max="3602" width="5.7109375" customWidth="1"/>
    <col min="3841" max="3841" width="3.85546875" customWidth="1"/>
    <col min="3842" max="3842" width="17.85546875" customWidth="1"/>
    <col min="3843" max="3843" width="3.85546875" bestFit="1" customWidth="1"/>
    <col min="3844" max="3844" width="6.5703125" bestFit="1" customWidth="1"/>
    <col min="3845" max="3845" width="4.7109375" customWidth="1"/>
    <col min="3846" max="3846" width="6.7109375" customWidth="1"/>
    <col min="3847" max="3847" width="4.7109375" customWidth="1"/>
    <col min="3848" max="3848" width="6.7109375" customWidth="1"/>
    <col min="3849" max="3849" width="4.7109375" customWidth="1"/>
    <col min="3850" max="3850" width="6.7109375" customWidth="1"/>
    <col min="3851" max="3851" width="4.7109375" customWidth="1"/>
    <col min="3852" max="3852" width="6.7109375" customWidth="1"/>
    <col min="3853" max="3853" width="4.7109375" customWidth="1"/>
    <col min="3854" max="3854" width="1.7109375" customWidth="1"/>
    <col min="3855" max="3855" width="0.85546875" customWidth="1"/>
    <col min="3856" max="3856" width="5.5703125" customWidth="1"/>
    <col min="3857" max="3857" width="5.42578125" customWidth="1"/>
    <col min="3858" max="3858" width="5.7109375" customWidth="1"/>
    <col min="4097" max="4097" width="3.85546875" customWidth="1"/>
    <col min="4098" max="4098" width="17.85546875" customWidth="1"/>
    <col min="4099" max="4099" width="3.85546875" bestFit="1" customWidth="1"/>
    <col min="4100" max="4100" width="6.5703125" bestFit="1" customWidth="1"/>
    <col min="4101" max="4101" width="4.7109375" customWidth="1"/>
    <col min="4102" max="4102" width="6.7109375" customWidth="1"/>
    <col min="4103" max="4103" width="4.7109375" customWidth="1"/>
    <col min="4104" max="4104" width="6.7109375" customWidth="1"/>
    <col min="4105" max="4105" width="4.7109375" customWidth="1"/>
    <col min="4106" max="4106" width="6.7109375" customWidth="1"/>
    <col min="4107" max="4107" width="4.7109375" customWidth="1"/>
    <col min="4108" max="4108" width="6.7109375" customWidth="1"/>
    <col min="4109" max="4109" width="4.7109375" customWidth="1"/>
    <col min="4110" max="4110" width="1.7109375" customWidth="1"/>
    <col min="4111" max="4111" width="0.85546875" customWidth="1"/>
    <col min="4112" max="4112" width="5.5703125" customWidth="1"/>
    <col min="4113" max="4113" width="5.42578125" customWidth="1"/>
    <col min="4114" max="4114" width="5.7109375" customWidth="1"/>
    <col min="4353" max="4353" width="3.85546875" customWidth="1"/>
    <col min="4354" max="4354" width="17.85546875" customWidth="1"/>
    <col min="4355" max="4355" width="3.85546875" bestFit="1" customWidth="1"/>
    <col min="4356" max="4356" width="6.5703125" bestFit="1" customWidth="1"/>
    <col min="4357" max="4357" width="4.7109375" customWidth="1"/>
    <col min="4358" max="4358" width="6.7109375" customWidth="1"/>
    <col min="4359" max="4359" width="4.7109375" customWidth="1"/>
    <col min="4360" max="4360" width="6.7109375" customWidth="1"/>
    <col min="4361" max="4361" width="4.7109375" customWidth="1"/>
    <col min="4362" max="4362" width="6.7109375" customWidth="1"/>
    <col min="4363" max="4363" width="4.7109375" customWidth="1"/>
    <col min="4364" max="4364" width="6.7109375" customWidth="1"/>
    <col min="4365" max="4365" width="4.7109375" customWidth="1"/>
    <col min="4366" max="4366" width="1.7109375" customWidth="1"/>
    <col min="4367" max="4367" width="0.85546875" customWidth="1"/>
    <col min="4368" max="4368" width="5.5703125" customWidth="1"/>
    <col min="4369" max="4369" width="5.42578125" customWidth="1"/>
    <col min="4370" max="4370" width="5.7109375" customWidth="1"/>
    <col min="4609" max="4609" width="3.85546875" customWidth="1"/>
    <col min="4610" max="4610" width="17.85546875" customWidth="1"/>
    <col min="4611" max="4611" width="3.85546875" bestFit="1" customWidth="1"/>
    <col min="4612" max="4612" width="6.5703125" bestFit="1" customWidth="1"/>
    <col min="4613" max="4613" width="4.7109375" customWidth="1"/>
    <col min="4614" max="4614" width="6.7109375" customWidth="1"/>
    <col min="4615" max="4615" width="4.7109375" customWidth="1"/>
    <col min="4616" max="4616" width="6.7109375" customWidth="1"/>
    <col min="4617" max="4617" width="4.7109375" customWidth="1"/>
    <col min="4618" max="4618" width="6.7109375" customWidth="1"/>
    <col min="4619" max="4619" width="4.7109375" customWidth="1"/>
    <col min="4620" max="4620" width="6.7109375" customWidth="1"/>
    <col min="4621" max="4621" width="4.7109375" customWidth="1"/>
    <col min="4622" max="4622" width="1.7109375" customWidth="1"/>
    <col min="4623" max="4623" width="0.85546875" customWidth="1"/>
    <col min="4624" max="4624" width="5.5703125" customWidth="1"/>
    <col min="4625" max="4625" width="5.42578125" customWidth="1"/>
    <col min="4626" max="4626" width="5.7109375" customWidth="1"/>
    <col min="4865" max="4865" width="3.85546875" customWidth="1"/>
    <col min="4866" max="4866" width="17.85546875" customWidth="1"/>
    <col min="4867" max="4867" width="3.85546875" bestFit="1" customWidth="1"/>
    <col min="4868" max="4868" width="6.5703125" bestFit="1" customWidth="1"/>
    <col min="4869" max="4869" width="4.7109375" customWidth="1"/>
    <col min="4870" max="4870" width="6.7109375" customWidth="1"/>
    <col min="4871" max="4871" width="4.7109375" customWidth="1"/>
    <col min="4872" max="4872" width="6.7109375" customWidth="1"/>
    <col min="4873" max="4873" width="4.7109375" customWidth="1"/>
    <col min="4874" max="4874" width="6.7109375" customWidth="1"/>
    <col min="4875" max="4875" width="4.7109375" customWidth="1"/>
    <col min="4876" max="4876" width="6.7109375" customWidth="1"/>
    <col min="4877" max="4877" width="4.7109375" customWidth="1"/>
    <col min="4878" max="4878" width="1.7109375" customWidth="1"/>
    <col min="4879" max="4879" width="0.85546875" customWidth="1"/>
    <col min="4880" max="4880" width="5.5703125" customWidth="1"/>
    <col min="4881" max="4881" width="5.42578125" customWidth="1"/>
    <col min="4882" max="4882" width="5.7109375" customWidth="1"/>
    <col min="5121" max="5121" width="3.85546875" customWidth="1"/>
    <col min="5122" max="5122" width="17.85546875" customWidth="1"/>
    <col min="5123" max="5123" width="3.85546875" bestFit="1" customWidth="1"/>
    <col min="5124" max="5124" width="6.5703125" bestFit="1" customWidth="1"/>
    <col min="5125" max="5125" width="4.7109375" customWidth="1"/>
    <col min="5126" max="5126" width="6.7109375" customWidth="1"/>
    <col min="5127" max="5127" width="4.7109375" customWidth="1"/>
    <col min="5128" max="5128" width="6.7109375" customWidth="1"/>
    <col min="5129" max="5129" width="4.7109375" customWidth="1"/>
    <col min="5130" max="5130" width="6.7109375" customWidth="1"/>
    <col min="5131" max="5131" width="4.7109375" customWidth="1"/>
    <col min="5132" max="5132" width="6.7109375" customWidth="1"/>
    <col min="5133" max="5133" width="4.7109375" customWidth="1"/>
    <col min="5134" max="5134" width="1.7109375" customWidth="1"/>
    <col min="5135" max="5135" width="0.85546875" customWidth="1"/>
    <col min="5136" max="5136" width="5.5703125" customWidth="1"/>
    <col min="5137" max="5137" width="5.42578125" customWidth="1"/>
    <col min="5138" max="5138" width="5.7109375" customWidth="1"/>
    <col min="5377" max="5377" width="3.85546875" customWidth="1"/>
    <col min="5378" max="5378" width="17.85546875" customWidth="1"/>
    <col min="5379" max="5379" width="3.85546875" bestFit="1" customWidth="1"/>
    <col min="5380" max="5380" width="6.5703125" bestFit="1" customWidth="1"/>
    <col min="5381" max="5381" width="4.7109375" customWidth="1"/>
    <col min="5382" max="5382" width="6.7109375" customWidth="1"/>
    <col min="5383" max="5383" width="4.7109375" customWidth="1"/>
    <col min="5384" max="5384" width="6.7109375" customWidth="1"/>
    <col min="5385" max="5385" width="4.7109375" customWidth="1"/>
    <col min="5386" max="5386" width="6.7109375" customWidth="1"/>
    <col min="5387" max="5387" width="4.7109375" customWidth="1"/>
    <col min="5388" max="5388" width="6.7109375" customWidth="1"/>
    <col min="5389" max="5389" width="4.7109375" customWidth="1"/>
    <col min="5390" max="5390" width="1.7109375" customWidth="1"/>
    <col min="5391" max="5391" width="0.85546875" customWidth="1"/>
    <col min="5392" max="5392" width="5.5703125" customWidth="1"/>
    <col min="5393" max="5393" width="5.42578125" customWidth="1"/>
    <col min="5394" max="5394" width="5.7109375" customWidth="1"/>
    <col min="5633" max="5633" width="3.85546875" customWidth="1"/>
    <col min="5634" max="5634" width="17.85546875" customWidth="1"/>
    <col min="5635" max="5635" width="3.85546875" bestFit="1" customWidth="1"/>
    <col min="5636" max="5636" width="6.5703125" bestFit="1" customWidth="1"/>
    <col min="5637" max="5637" width="4.7109375" customWidth="1"/>
    <col min="5638" max="5638" width="6.7109375" customWidth="1"/>
    <col min="5639" max="5639" width="4.7109375" customWidth="1"/>
    <col min="5640" max="5640" width="6.7109375" customWidth="1"/>
    <col min="5641" max="5641" width="4.7109375" customWidth="1"/>
    <col min="5642" max="5642" width="6.7109375" customWidth="1"/>
    <col min="5643" max="5643" width="4.7109375" customWidth="1"/>
    <col min="5644" max="5644" width="6.7109375" customWidth="1"/>
    <col min="5645" max="5645" width="4.7109375" customWidth="1"/>
    <col min="5646" max="5646" width="1.7109375" customWidth="1"/>
    <col min="5647" max="5647" width="0.85546875" customWidth="1"/>
    <col min="5648" max="5648" width="5.5703125" customWidth="1"/>
    <col min="5649" max="5649" width="5.42578125" customWidth="1"/>
    <col min="5650" max="5650" width="5.7109375" customWidth="1"/>
    <col min="5889" max="5889" width="3.85546875" customWidth="1"/>
    <col min="5890" max="5890" width="17.85546875" customWidth="1"/>
    <col min="5891" max="5891" width="3.85546875" bestFit="1" customWidth="1"/>
    <col min="5892" max="5892" width="6.5703125" bestFit="1" customWidth="1"/>
    <col min="5893" max="5893" width="4.7109375" customWidth="1"/>
    <col min="5894" max="5894" width="6.7109375" customWidth="1"/>
    <col min="5895" max="5895" width="4.7109375" customWidth="1"/>
    <col min="5896" max="5896" width="6.7109375" customWidth="1"/>
    <col min="5897" max="5897" width="4.7109375" customWidth="1"/>
    <col min="5898" max="5898" width="6.7109375" customWidth="1"/>
    <col min="5899" max="5899" width="4.7109375" customWidth="1"/>
    <col min="5900" max="5900" width="6.7109375" customWidth="1"/>
    <col min="5901" max="5901" width="4.7109375" customWidth="1"/>
    <col min="5902" max="5902" width="1.7109375" customWidth="1"/>
    <col min="5903" max="5903" width="0.85546875" customWidth="1"/>
    <col min="5904" max="5904" width="5.5703125" customWidth="1"/>
    <col min="5905" max="5905" width="5.42578125" customWidth="1"/>
    <col min="5906" max="5906" width="5.7109375" customWidth="1"/>
    <col min="6145" max="6145" width="3.85546875" customWidth="1"/>
    <col min="6146" max="6146" width="17.85546875" customWidth="1"/>
    <col min="6147" max="6147" width="3.85546875" bestFit="1" customWidth="1"/>
    <col min="6148" max="6148" width="6.5703125" bestFit="1" customWidth="1"/>
    <col min="6149" max="6149" width="4.7109375" customWidth="1"/>
    <col min="6150" max="6150" width="6.7109375" customWidth="1"/>
    <col min="6151" max="6151" width="4.7109375" customWidth="1"/>
    <col min="6152" max="6152" width="6.7109375" customWidth="1"/>
    <col min="6153" max="6153" width="4.7109375" customWidth="1"/>
    <col min="6154" max="6154" width="6.7109375" customWidth="1"/>
    <col min="6155" max="6155" width="4.7109375" customWidth="1"/>
    <col min="6156" max="6156" width="6.7109375" customWidth="1"/>
    <col min="6157" max="6157" width="4.7109375" customWidth="1"/>
    <col min="6158" max="6158" width="1.7109375" customWidth="1"/>
    <col min="6159" max="6159" width="0.85546875" customWidth="1"/>
    <col min="6160" max="6160" width="5.5703125" customWidth="1"/>
    <col min="6161" max="6161" width="5.42578125" customWidth="1"/>
    <col min="6162" max="6162" width="5.7109375" customWidth="1"/>
    <col min="6401" max="6401" width="3.85546875" customWidth="1"/>
    <col min="6402" max="6402" width="17.85546875" customWidth="1"/>
    <col min="6403" max="6403" width="3.85546875" bestFit="1" customWidth="1"/>
    <col min="6404" max="6404" width="6.5703125" bestFit="1" customWidth="1"/>
    <col min="6405" max="6405" width="4.7109375" customWidth="1"/>
    <col min="6406" max="6406" width="6.7109375" customWidth="1"/>
    <col min="6407" max="6407" width="4.7109375" customWidth="1"/>
    <col min="6408" max="6408" width="6.7109375" customWidth="1"/>
    <col min="6409" max="6409" width="4.7109375" customWidth="1"/>
    <col min="6410" max="6410" width="6.7109375" customWidth="1"/>
    <col min="6411" max="6411" width="4.7109375" customWidth="1"/>
    <col min="6412" max="6412" width="6.7109375" customWidth="1"/>
    <col min="6413" max="6413" width="4.7109375" customWidth="1"/>
    <col min="6414" max="6414" width="1.7109375" customWidth="1"/>
    <col min="6415" max="6415" width="0.85546875" customWidth="1"/>
    <col min="6416" max="6416" width="5.5703125" customWidth="1"/>
    <col min="6417" max="6417" width="5.42578125" customWidth="1"/>
    <col min="6418" max="6418" width="5.7109375" customWidth="1"/>
    <col min="6657" max="6657" width="3.85546875" customWidth="1"/>
    <col min="6658" max="6658" width="17.85546875" customWidth="1"/>
    <col min="6659" max="6659" width="3.85546875" bestFit="1" customWidth="1"/>
    <col min="6660" max="6660" width="6.5703125" bestFit="1" customWidth="1"/>
    <col min="6661" max="6661" width="4.7109375" customWidth="1"/>
    <col min="6662" max="6662" width="6.7109375" customWidth="1"/>
    <col min="6663" max="6663" width="4.7109375" customWidth="1"/>
    <col min="6664" max="6664" width="6.7109375" customWidth="1"/>
    <col min="6665" max="6665" width="4.7109375" customWidth="1"/>
    <col min="6666" max="6666" width="6.7109375" customWidth="1"/>
    <col min="6667" max="6667" width="4.7109375" customWidth="1"/>
    <col min="6668" max="6668" width="6.7109375" customWidth="1"/>
    <col min="6669" max="6669" width="4.7109375" customWidth="1"/>
    <col min="6670" max="6670" width="1.7109375" customWidth="1"/>
    <col min="6671" max="6671" width="0.85546875" customWidth="1"/>
    <col min="6672" max="6672" width="5.5703125" customWidth="1"/>
    <col min="6673" max="6673" width="5.42578125" customWidth="1"/>
    <col min="6674" max="6674" width="5.7109375" customWidth="1"/>
    <col min="6913" max="6913" width="3.85546875" customWidth="1"/>
    <col min="6914" max="6914" width="17.85546875" customWidth="1"/>
    <col min="6915" max="6915" width="3.85546875" bestFit="1" customWidth="1"/>
    <col min="6916" max="6916" width="6.5703125" bestFit="1" customWidth="1"/>
    <col min="6917" max="6917" width="4.7109375" customWidth="1"/>
    <col min="6918" max="6918" width="6.7109375" customWidth="1"/>
    <col min="6919" max="6919" width="4.7109375" customWidth="1"/>
    <col min="6920" max="6920" width="6.7109375" customWidth="1"/>
    <col min="6921" max="6921" width="4.7109375" customWidth="1"/>
    <col min="6922" max="6922" width="6.7109375" customWidth="1"/>
    <col min="6923" max="6923" width="4.7109375" customWidth="1"/>
    <col min="6924" max="6924" width="6.7109375" customWidth="1"/>
    <col min="6925" max="6925" width="4.7109375" customWidth="1"/>
    <col min="6926" max="6926" width="1.7109375" customWidth="1"/>
    <col min="6927" max="6927" width="0.85546875" customWidth="1"/>
    <col min="6928" max="6928" width="5.5703125" customWidth="1"/>
    <col min="6929" max="6929" width="5.42578125" customWidth="1"/>
    <col min="6930" max="6930" width="5.7109375" customWidth="1"/>
    <col min="7169" max="7169" width="3.85546875" customWidth="1"/>
    <col min="7170" max="7170" width="17.85546875" customWidth="1"/>
    <col min="7171" max="7171" width="3.85546875" bestFit="1" customWidth="1"/>
    <col min="7172" max="7172" width="6.5703125" bestFit="1" customWidth="1"/>
    <col min="7173" max="7173" width="4.7109375" customWidth="1"/>
    <col min="7174" max="7174" width="6.7109375" customWidth="1"/>
    <col min="7175" max="7175" width="4.7109375" customWidth="1"/>
    <col min="7176" max="7176" width="6.7109375" customWidth="1"/>
    <col min="7177" max="7177" width="4.7109375" customWidth="1"/>
    <col min="7178" max="7178" width="6.7109375" customWidth="1"/>
    <col min="7179" max="7179" width="4.7109375" customWidth="1"/>
    <col min="7180" max="7180" width="6.7109375" customWidth="1"/>
    <col min="7181" max="7181" width="4.7109375" customWidth="1"/>
    <col min="7182" max="7182" width="1.7109375" customWidth="1"/>
    <col min="7183" max="7183" width="0.85546875" customWidth="1"/>
    <col min="7184" max="7184" width="5.5703125" customWidth="1"/>
    <col min="7185" max="7185" width="5.42578125" customWidth="1"/>
    <col min="7186" max="7186" width="5.7109375" customWidth="1"/>
    <col min="7425" max="7425" width="3.85546875" customWidth="1"/>
    <col min="7426" max="7426" width="17.85546875" customWidth="1"/>
    <col min="7427" max="7427" width="3.85546875" bestFit="1" customWidth="1"/>
    <col min="7428" max="7428" width="6.5703125" bestFit="1" customWidth="1"/>
    <col min="7429" max="7429" width="4.7109375" customWidth="1"/>
    <col min="7430" max="7430" width="6.7109375" customWidth="1"/>
    <col min="7431" max="7431" width="4.7109375" customWidth="1"/>
    <col min="7432" max="7432" width="6.7109375" customWidth="1"/>
    <col min="7433" max="7433" width="4.7109375" customWidth="1"/>
    <col min="7434" max="7434" width="6.7109375" customWidth="1"/>
    <col min="7435" max="7435" width="4.7109375" customWidth="1"/>
    <col min="7436" max="7436" width="6.7109375" customWidth="1"/>
    <col min="7437" max="7437" width="4.7109375" customWidth="1"/>
    <col min="7438" max="7438" width="1.7109375" customWidth="1"/>
    <col min="7439" max="7439" width="0.85546875" customWidth="1"/>
    <col min="7440" max="7440" width="5.5703125" customWidth="1"/>
    <col min="7441" max="7441" width="5.42578125" customWidth="1"/>
    <col min="7442" max="7442" width="5.7109375" customWidth="1"/>
    <col min="7681" max="7681" width="3.85546875" customWidth="1"/>
    <col min="7682" max="7682" width="17.85546875" customWidth="1"/>
    <col min="7683" max="7683" width="3.85546875" bestFit="1" customWidth="1"/>
    <col min="7684" max="7684" width="6.5703125" bestFit="1" customWidth="1"/>
    <col min="7685" max="7685" width="4.7109375" customWidth="1"/>
    <col min="7686" max="7686" width="6.7109375" customWidth="1"/>
    <col min="7687" max="7687" width="4.7109375" customWidth="1"/>
    <col min="7688" max="7688" width="6.7109375" customWidth="1"/>
    <col min="7689" max="7689" width="4.7109375" customWidth="1"/>
    <col min="7690" max="7690" width="6.7109375" customWidth="1"/>
    <col min="7691" max="7691" width="4.7109375" customWidth="1"/>
    <col min="7692" max="7692" width="6.7109375" customWidth="1"/>
    <col min="7693" max="7693" width="4.7109375" customWidth="1"/>
    <col min="7694" max="7694" width="1.7109375" customWidth="1"/>
    <col min="7695" max="7695" width="0.85546875" customWidth="1"/>
    <col min="7696" max="7696" width="5.5703125" customWidth="1"/>
    <col min="7697" max="7697" width="5.42578125" customWidth="1"/>
    <col min="7698" max="7698" width="5.7109375" customWidth="1"/>
    <col min="7937" max="7937" width="3.85546875" customWidth="1"/>
    <col min="7938" max="7938" width="17.85546875" customWidth="1"/>
    <col min="7939" max="7939" width="3.85546875" bestFit="1" customWidth="1"/>
    <col min="7940" max="7940" width="6.5703125" bestFit="1" customWidth="1"/>
    <col min="7941" max="7941" width="4.7109375" customWidth="1"/>
    <col min="7942" max="7942" width="6.7109375" customWidth="1"/>
    <col min="7943" max="7943" width="4.7109375" customWidth="1"/>
    <col min="7944" max="7944" width="6.7109375" customWidth="1"/>
    <col min="7945" max="7945" width="4.7109375" customWidth="1"/>
    <col min="7946" max="7946" width="6.7109375" customWidth="1"/>
    <col min="7947" max="7947" width="4.7109375" customWidth="1"/>
    <col min="7948" max="7948" width="6.7109375" customWidth="1"/>
    <col min="7949" max="7949" width="4.7109375" customWidth="1"/>
    <col min="7950" max="7950" width="1.7109375" customWidth="1"/>
    <col min="7951" max="7951" width="0.85546875" customWidth="1"/>
    <col min="7952" max="7952" width="5.5703125" customWidth="1"/>
    <col min="7953" max="7953" width="5.42578125" customWidth="1"/>
    <col min="7954" max="7954" width="5.7109375" customWidth="1"/>
    <col min="8193" max="8193" width="3.85546875" customWidth="1"/>
    <col min="8194" max="8194" width="17.85546875" customWidth="1"/>
    <col min="8195" max="8195" width="3.85546875" bestFit="1" customWidth="1"/>
    <col min="8196" max="8196" width="6.5703125" bestFit="1" customWidth="1"/>
    <col min="8197" max="8197" width="4.7109375" customWidth="1"/>
    <col min="8198" max="8198" width="6.7109375" customWidth="1"/>
    <col min="8199" max="8199" width="4.7109375" customWidth="1"/>
    <col min="8200" max="8200" width="6.7109375" customWidth="1"/>
    <col min="8201" max="8201" width="4.7109375" customWidth="1"/>
    <col min="8202" max="8202" width="6.7109375" customWidth="1"/>
    <col min="8203" max="8203" width="4.7109375" customWidth="1"/>
    <col min="8204" max="8204" width="6.7109375" customWidth="1"/>
    <col min="8205" max="8205" width="4.7109375" customWidth="1"/>
    <col min="8206" max="8206" width="1.7109375" customWidth="1"/>
    <col min="8207" max="8207" width="0.85546875" customWidth="1"/>
    <col min="8208" max="8208" width="5.5703125" customWidth="1"/>
    <col min="8209" max="8209" width="5.42578125" customWidth="1"/>
    <col min="8210" max="8210" width="5.7109375" customWidth="1"/>
    <col min="8449" max="8449" width="3.85546875" customWidth="1"/>
    <col min="8450" max="8450" width="17.85546875" customWidth="1"/>
    <col min="8451" max="8451" width="3.85546875" bestFit="1" customWidth="1"/>
    <col min="8452" max="8452" width="6.5703125" bestFit="1" customWidth="1"/>
    <col min="8453" max="8453" width="4.7109375" customWidth="1"/>
    <col min="8454" max="8454" width="6.7109375" customWidth="1"/>
    <col min="8455" max="8455" width="4.7109375" customWidth="1"/>
    <col min="8456" max="8456" width="6.7109375" customWidth="1"/>
    <col min="8457" max="8457" width="4.7109375" customWidth="1"/>
    <col min="8458" max="8458" width="6.7109375" customWidth="1"/>
    <col min="8459" max="8459" width="4.7109375" customWidth="1"/>
    <col min="8460" max="8460" width="6.7109375" customWidth="1"/>
    <col min="8461" max="8461" width="4.7109375" customWidth="1"/>
    <col min="8462" max="8462" width="1.7109375" customWidth="1"/>
    <col min="8463" max="8463" width="0.85546875" customWidth="1"/>
    <col min="8464" max="8464" width="5.5703125" customWidth="1"/>
    <col min="8465" max="8465" width="5.42578125" customWidth="1"/>
    <col min="8466" max="8466" width="5.7109375" customWidth="1"/>
    <col min="8705" max="8705" width="3.85546875" customWidth="1"/>
    <col min="8706" max="8706" width="17.85546875" customWidth="1"/>
    <col min="8707" max="8707" width="3.85546875" bestFit="1" customWidth="1"/>
    <col min="8708" max="8708" width="6.5703125" bestFit="1" customWidth="1"/>
    <col min="8709" max="8709" width="4.7109375" customWidth="1"/>
    <col min="8710" max="8710" width="6.7109375" customWidth="1"/>
    <col min="8711" max="8711" width="4.7109375" customWidth="1"/>
    <col min="8712" max="8712" width="6.7109375" customWidth="1"/>
    <col min="8713" max="8713" width="4.7109375" customWidth="1"/>
    <col min="8714" max="8714" width="6.7109375" customWidth="1"/>
    <col min="8715" max="8715" width="4.7109375" customWidth="1"/>
    <col min="8716" max="8716" width="6.7109375" customWidth="1"/>
    <col min="8717" max="8717" width="4.7109375" customWidth="1"/>
    <col min="8718" max="8718" width="1.7109375" customWidth="1"/>
    <col min="8719" max="8719" width="0.85546875" customWidth="1"/>
    <col min="8720" max="8720" width="5.5703125" customWidth="1"/>
    <col min="8721" max="8721" width="5.42578125" customWidth="1"/>
    <col min="8722" max="8722" width="5.7109375" customWidth="1"/>
    <col min="8961" max="8961" width="3.85546875" customWidth="1"/>
    <col min="8962" max="8962" width="17.85546875" customWidth="1"/>
    <col min="8963" max="8963" width="3.85546875" bestFit="1" customWidth="1"/>
    <col min="8964" max="8964" width="6.5703125" bestFit="1" customWidth="1"/>
    <col min="8965" max="8965" width="4.7109375" customWidth="1"/>
    <col min="8966" max="8966" width="6.7109375" customWidth="1"/>
    <col min="8967" max="8967" width="4.7109375" customWidth="1"/>
    <col min="8968" max="8968" width="6.7109375" customWidth="1"/>
    <col min="8969" max="8969" width="4.7109375" customWidth="1"/>
    <col min="8970" max="8970" width="6.7109375" customWidth="1"/>
    <col min="8971" max="8971" width="4.7109375" customWidth="1"/>
    <col min="8972" max="8972" width="6.7109375" customWidth="1"/>
    <col min="8973" max="8973" width="4.7109375" customWidth="1"/>
    <col min="8974" max="8974" width="1.7109375" customWidth="1"/>
    <col min="8975" max="8975" width="0.85546875" customWidth="1"/>
    <col min="8976" max="8976" width="5.5703125" customWidth="1"/>
    <col min="8977" max="8977" width="5.42578125" customWidth="1"/>
    <col min="8978" max="8978" width="5.7109375" customWidth="1"/>
    <col min="9217" max="9217" width="3.85546875" customWidth="1"/>
    <col min="9218" max="9218" width="17.85546875" customWidth="1"/>
    <col min="9219" max="9219" width="3.85546875" bestFit="1" customWidth="1"/>
    <col min="9220" max="9220" width="6.5703125" bestFit="1" customWidth="1"/>
    <col min="9221" max="9221" width="4.7109375" customWidth="1"/>
    <col min="9222" max="9222" width="6.7109375" customWidth="1"/>
    <col min="9223" max="9223" width="4.7109375" customWidth="1"/>
    <col min="9224" max="9224" width="6.7109375" customWidth="1"/>
    <col min="9225" max="9225" width="4.7109375" customWidth="1"/>
    <col min="9226" max="9226" width="6.7109375" customWidth="1"/>
    <col min="9227" max="9227" width="4.7109375" customWidth="1"/>
    <col min="9228" max="9228" width="6.7109375" customWidth="1"/>
    <col min="9229" max="9229" width="4.7109375" customWidth="1"/>
    <col min="9230" max="9230" width="1.7109375" customWidth="1"/>
    <col min="9231" max="9231" width="0.85546875" customWidth="1"/>
    <col min="9232" max="9232" width="5.5703125" customWidth="1"/>
    <col min="9233" max="9233" width="5.42578125" customWidth="1"/>
    <col min="9234" max="9234" width="5.7109375" customWidth="1"/>
    <col min="9473" max="9473" width="3.85546875" customWidth="1"/>
    <col min="9474" max="9474" width="17.85546875" customWidth="1"/>
    <col min="9475" max="9475" width="3.85546875" bestFit="1" customWidth="1"/>
    <col min="9476" max="9476" width="6.5703125" bestFit="1" customWidth="1"/>
    <col min="9477" max="9477" width="4.7109375" customWidth="1"/>
    <col min="9478" max="9478" width="6.7109375" customWidth="1"/>
    <col min="9479" max="9479" width="4.7109375" customWidth="1"/>
    <col min="9480" max="9480" width="6.7109375" customWidth="1"/>
    <col min="9481" max="9481" width="4.7109375" customWidth="1"/>
    <col min="9482" max="9482" width="6.7109375" customWidth="1"/>
    <col min="9483" max="9483" width="4.7109375" customWidth="1"/>
    <col min="9484" max="9484" width="6.7109375" customWidth="1"/>
    <col min="9485" max="9485" width="4.7109375" customWidth="1"/>
    <col min="9486" max="9486" width="1.7109375" customWidth="1"/>
    <col min="9487" max="9487" width="0.85546875" customWidth="1"/>
    <col min="9488" max="9488" width="5.5703125" customWidth="1"/>
    <col min="9489" max="9489" width="5.42578125" customWidth="1"/>
    <col min="9490" max="9490" width="5.7109375" customWidth="1"/>
    <col min="9729" max="9729" width="3.85546875" customWidth="1"/>
    <col min="9730" max="9730" width="17.85546875" customWidth="1"/>
    <col min="9731" max="9731" width="3.85546875" bestFit="1" customWidth="1"/>
    <col min="9732" max="9732" width="6.5703125" bestFit="1" customWidth="1"/>
    <col min="9733" max="9733" width="4.7109375" customWidth="1"/>
    <col min="9734" max="9734" width="6.7109375" customWidth="1"/>
    <col min="9735" max="9735" width="4.7109375" customWidth="1"/>
    <col min="9736" max="9736" width="6.7109375" customWidth="1"/>
    <col min="9737" max="9737" width="4.7109375" customWidth="1"/>
    <col min="9738" max="9738" width="6.7109375" customWidth="1"/>
    <col min="9739" max="9739" width="4.7109375" customWidth="1"/>
    <col min="9740" max="9740" width="6.7109375" customWidth="1"/>
    <col min="9741" max="9741" width="4.7109375" customWidth="1"/>
    <col min="9742" max="9742" width="1.7109375" customWidth="1"/>
    <col min="9743" max="9743" width="0.85546875" customWidth="1"/>
    <col min="9744" max="9744" width="5.5703125" customWidth="1"/>
    <col min="9745" max="9745" width="5.42578125" customWidth="1"/>
    <col min="9746" max="9746" width="5.7109375" customWidth="1"/>
    <col min="9985" max="9985" width="3.85546875" customWidth="1"/>
    <col min="9986" max="9986" width="17.85546875" customWidth="1"/>
    <col min="9987" max="9987" width="3.85546875" bestFit="1" customWidth="1"/>
    <col min="9988" max="9988" width="6.5703125" bestFit="1" customWidth="1"/>
    <col min="9989" max="9989" width="4.7109375" customWidth="1"/>
    <col min="9990" max="9990" width="6.7109375" customWidth="1"/>
    <col min="9991" max="9991" width="4.7109375" customWidth="1"/>
    <col min="9992" max="9992" width="6.7109375" customWidth="1"/>
    <col min="9993" max="9993" width="4.7109375" customWidth="1"/>
    <col min="9994" max="9994" width="6.7109375" customWidth="1"/>
    <col min="9995" max="9995" width="4.7109375" customWidth="1"/>
    <col min="9996" max="9996" width="6.7109375" customWidth="1"/>
    <col min="9997" max="9997" width="4.7109375" customWidth="1"/>
    <col min="9998" max="9998" width="1.7109375" customWidth="1"/>
    <col min="9999" max="9999" width="0.85546875" customWidth="1"/>
    <col min="10000" max="10000" width="5.5703125" customWidth="1"/>
    <col min="10001" max="10001" width="5.42578125" customWidth="1"/>
    <col min="10002" max="10002" width="5.7109375" customWidth="1"/>
    <col min="10241" max="10241" width="3.85546875" customWidth="1"/>
    <col min="10242" max="10242" width="17.85546875" customWidth="1"/>
    <col min="10243" max="10243" width="3.85546875" bestFit="1" customWidth="1"/>
    <col min="10244" max="10244" width="6.5703125" bestFit="1" customWidth="1"/>
    <col min="10245" max="10245" width="4.7109375" customWidth="1"/>
    <col min="10246" max="10246" width="6.7109375" customWidth="1"/>
    <col min="10247" max="10247" width="4.7109375" customWidth="1"/>
    <col min="10248" max="10248" width="6.7109375" customWidth="1"/>
    <col min="10249" max="10249" width="4.7109375" customWidth="1"/>
    <col min="10250" max="10250" width="6.7109375" customWidth="1"/>
    <col min="10251" max="10251" width="4.7109375" customWidth="1"/>
    <col min="10252" max="10252" width="6.7109375" customWidth="1"/>
    <col min="10253" max="10253" width="4.7109375" customWidth="1"/>
    <col min="10254" max="10254" width="1.7109375" customWidth="1"/>
    <col min="10255" max="10255" width="0.85546875" customWidth="1"/>
    <col min="10256" max="10256" width="5.5703125" customWidth="1"/>
    <col min="10257" max="10257" width="5.42578125" customWidth="1"/>
    <col min="10258" max="10258" width="5.7109375" customWidth="1"/>
    <col min="10497" max="10497" width="3.85546875" customWidth="1"/>
    <col min="10498" max="10498" width="17.85546875" customWidth="1"/>
    <col min="10499" max="10499" width="3.85546875" bestFit="1" customWidth="1"/>
    <col min="10500" max="10500" width="6.5703125" bestFit="1" customWidth="1"/>
    <col min="10501" max="10501" width="4.7109375" customWidth="1"/>
    <col min="10502" max="10502" width="6.7109375" customWidth="1"/>
    <col min="10503" max="10503" width="4.7109375" customWidth="1"/>
    <col min="10504" max="10504" width="6.7109375" customWidth="1"/>
    <col min="10505" max="10505" width="4.7109375" customWidth="1"/>
    <col min="10506" max="10506" width="6.7109375" customWidth="1"/>
    <col min="10507" max="10507" width="4.7109375" customWidth="1"/>
    <col min="10508" max="10508" width="6.7109375" customWidth="1"/>
    <col min="10509" max="10509" width="4.7109375" customWidth="1"/>
    <col min="10510" max="10510" width="1.7109375" customWidth="1"/>
    <col min="10511" max="10511" width="0.85546875" customWidth="1"/>
    <col min="10512" max="10512" width="5.5703125" customWidth="1"/>
    <col min="10513" max="10513" width="5.42578125" customWidth="1"/>
    <col min="10514" max="10514" width="5.7109375" customWidth="1"/>
    <col min="10753" max="10753" width="3.85546875" customWidth="1"/>
    <col min="10754" max="10754" width="17.85546875" customWidth="1"/>
    <col min="10755" max="10755" width="3.85546875" bestFit="1" customWidth="1"/>
    <col min="10756" max="10756" width="6.5703125" bestFit="1" customWidth="1"/>
    <col min="10757" max="10757" width="4.7109375" customWidth="1"/>
    <col min="10758" max="10758" width="6.7109375" customWidth="1"/>
    <col min="10759" max="10759" width="4.7109375" customWidth="1"/>
    <col min="10760" max="10760" width="6.7109375" customWidth="1"/>
    <col min="10761" max="10761" width="4.7109375" customWidth="1"/>
    <col min="10762" max="10762" width="6.7109375" customWidth="1"/>
    <col min="10763" max="10763" width="4.7109375" customWidth="1"/>
    <col min="10764" max="10764" width="6.7109375" customWidth="1"/>
    <col min="10765" max="10765" width="4.7109375" customWidth="1"/>
    <col min="10766" max="10766" width="1.7109375" customWidth="1"/>
    <col min="10767" max="10767" width="0.85546875" customWidth="1"/>
    <col min="10768" max="10768" width="5.5703125" customWidth="1"/>
    <col min="10769" max="10769" width="5.42578125" customWidth="1"/>
    <col min="10770" max="10770" width="5.7109375" customWidth="1"/>
    <col min="11009" max="11009" width="3.85546875" customWidth="1"/>
    <col min="11010" max="11010" width="17.85546875" customWidth="1"/>
    <col min="11011" max="11011" width="3.85546875" bestFit="1" customWidth="1"/>
    <col min="11012" max="11012" width="6.5703125" bestFit="1" customWidth="1"/>
    <col min="11013" max="11013" width="4.7109375" customWidth="1"/>
    <col min="11014" max="11014" width="6.7109375" customWidth="1"/>
    <col min="11015" max="11015" width="4.7109375" customWidth="1"/>
    <col min="11016" max="11016" width="6.7109375" customWidth="1"/>
    <col min="11017" max="11017" width="4.7109375" customWidth="1"/>
    <col min="11018" max="11018" width="6.7109375" customWidth="1"/>
    <col min="11019" max="11019" width="4.7109375" customWidth="1"/>
    <col min="11020" max="11020" width="6.7109375" customWidth="1"/>
    <col min="11021" max="11021" width="4.7109375" customWidth="1"/>
    <col min="11022" max="11022" width="1.7109375" customWidth="1"/>
    <col min="11023" max="11023" width="0.85546875" customWidth="1"/>
    <col min="11024" max="11024" width="5.5703125" customWidth="1"/>
    <col min="11025" max="11025" width="5.42578125" customWidth="1"/>
    <col min="11026" max="11026" width="5.7109375" customWidth="1"/>
    <col min="11265" max="11265" width="3.85546875" customWidth="1"/>
    <col min="11266" max="11266" width="17.85546875" customWidth="1"/>
    <col min="11267" max="11267" width="3.85546875" bestFit="1" customWidth="1"/>
    <col min="11268" max="11268" width="6.5703125" bestFit="1" customWidth="1"/>
    <col min="11269" max="11269" width="4.7109375" customWidth="1"/>
    <col min="11270" max="11270" width="6.7109375" customWidth="1"/>
    <col min="11271" max="11271" width="4.7109375" customWidth="1"/>
    <col min="11272" max="11272" width="6.7109375" customWidth="1"/>
    <col min="11273" max="11273" width="4.7109375" customWidth="1"/>
    <col min="11274" max="11274" width="6.7109375" customWidth="1"/>
    <col min="11275" max="11275" width="4.7109375" customWidth="1"/>
    <col min="11276" max="11276" width="6.7109375" customWidth="1"/>
    <col min="11277" max="11277" width="4.7109375" customWidth="1"/>
    <col min="11278" max="11278" width="1.7109375" customWidth="1"/>
    <col min="11279" max="11279" width="0.85546875" customWidth="1"/>
    <col min="11280" max="11280" width="5.5703125" customWidth="1"/>
    <col min="11281" max="11281" width="5.42578125" customWidth="1"/>
    <col min="11282" max="11282" width="5.7109375" customWidth="1"/>
    <col min="11521" max="11521" width="3.85546875" customWidth="1"/>
    <col min="11522" max="11522" width="17.85546875" customWidth="1"/>
    <col min="11523" max="11523" width="3.85546875" bestFit="1" customWidth="1"/>
    <col min="11524" max="11524" width="6.5703125" bestFit="1" customWidth="1"/>
    <col min="11525" max="11525" width="4.7109375" customWidth="1"/>
    <col min="11526" max="11526" width="6.7109375" customWidth="1"/>
    <col min="11527" max="11527" width="4.7109375" customWidth="1"/>
    <col min="11528" max="11528" width="6.7109375" customWidth="1"/>
    <col min="11529" max="11529" width="4.7109375" customWidth="1"/>
    <col min="11530" max="11530" width="6.7109375" customWidth="1"/>
    <col min="11531" max="11531" width="4.7109375" customWidth="1"/>
    <col min="11532" max="11532" width="6.7109375" customWidth="1"/>
    <col min="11533" max="11533" width="4.7109375" customWidth="1"/>
    <col min="11534" max="11534" width="1.7109375" customWidth="1"/>
    <col min="11535" max="11535" width="0.85546875" customWidth="1"/>
    <col min="11536" max="11536" width="5.5703125" customWidth="1"/>
    <col min="11537" max="11537" width="5.42578125" customWidth="1"/>
    <col min="11538" max="11538" width="5.7109375" customWidth="1"/>
    <col min="11777" max="11777" width="3.85546875" customWidth="1"/>
    <col min="11778" max="11778" width="17.85546875" customWidth="1"/>
    <col min="11779" max="11779" width="3.85546875" bestFit="1" customWidth="1"/>
    <col min="11780" max="11780" width="6.5703125" bestFit="1" customWidth="1"/>
    <col min="11781" max="11781" width="4.7109375" customWidth="1"/>
    <col min="11782" max="11782" width="6.7109375" customWidth="1"/>
    <col min="11783" max="11783" width="4.7109375" customWidth="1"/>
    <col min="11784" max="11784" width="6.7109375" customWidth="1"/>
    <col min="11785" max="11785" width="4.7109375" customWidth="1"/>
    <col min="11786" max="11786" width="6.7109375" customWidth="1"/>
    <col min="11787" max="11787" width="4.7109375" customWidth="1"/>
    <col min="11788" max="11788" width="6.7109375" customWidth="1"/>
    <col min="11789" max="11789" width="4.7109375" customWidth="1"/>
    <col min="11790" max="11790" width="1.7109375" customWidth="1"/>
    <col min="11791" max="11791" width="0.85546875" customWidth="1"/>
    <col min="11792" max="11792" width="5.5703125" customWidth="1"/>
    <col min="11793" max="11793" width="5.42578125" customWidth="1"/>
    <col min="11794" max="11794" width="5.7109375" customWidth="1"/>
    <col min="12033" max="12033" width="3.85546875" customWidth="1"/>
    <col min="12034" max="12034" width="17.85546875" customWidth="1"/>
    <col min="12035" max="12035" width="3.85546875" bestFit="1" customWidth="1"/>
    <col min="12036" max="12036" width="6.5703125" bestFit="1" customWidth="1"/>
    <col min="12037" max="12037" width="4.7109375" customWidth="1"/>
    <col min="12038" max="12038" width="6.7109375" customWidth="1"/>
    <col min="12039" max="12039" width="4.7109375" customWidth="1"/>
    <col min="12040" max="12040" width="6.7109375" customWidth="1"/>
    <col min="12041" max="12041" width="4.7109375" customWidth="1"/>
    <col min="12042" max="12042" width="6.7109375" customWidth="1"/>
    <col min="12043" max="12043" width="4.7109375" customWidth="1"/>
    <col min="12044" max="12044" width="6.7109375" customWidth="1"/>
    <col min="12045" max="12045" width="4.7109375" customWidth="1"/>
    <col min="12046" max="12046" width="1.7109375" customWidth="1"/>
    <col min="12047" max="12047" width="0.85546875" customWidth="1"/>
    <col min="12048" max="12048" width="5.5703125" customWidth="1"/>
    <col min="12049" max="12049" width="5.42578125" customWidth="1"/>
    <col min="12050" max="12050" width="5.7109375" customWidth="1"/>
    <col min="12289" max="12289" width="3.85546875" customWidth="1"/>
    <col min="12290" max="12290" width="17.85546875" customWidth="1"/>
    <col min="12291" max="12291" width="3.85546875" bestFit="1" customWidth="1"/>
    <col min="12292" max="12292" width="6.5703125" bestFit="1" customWidth="1"/>
    <col min="12293" max="12293" width="4.7109375" customWidth="1"/>
    <col min="12294" max="12294" width="6.7109375" customWidth="1"/>
    <col min="12295" max="12295" width="4.7109375" customWidth="1"/>
    <col min="12296" max="12296" width="6.7109375" customWidth="1"/>
    <col min="12297" max="12297" width="4.7109375" customWidth="1"/>
    <col min="12298" max="12298" width="6.7109375" customWidth="1"/>
    <col min="12299" max="12299" width="4.7109375" customWidth="1"/>
    <col min="12300" max="12300" width="6.7109375" customWidth="1"/>
    <col min="12301" max="12301" width="4.7109375" customWidth="1"/>
    <col min="12302" max="12302" width="1.7109375" customWidth="1"/>
    <col min="12303" max="12303" width="0.85546875" customWidth="1"/>
    <col min="12304" max="12304" width="5.5703125" customWidth="1"/>
    <col min="12305" max="12305" width="5.42578125" customWidth="1"/>
    <col min="12306" max="12306" width="5.7109375" customWidth="1"/>
    <col min="12545" max="12545" width="3.85546875" customWidth="1"/>
    <col min="12546" max="12546" width="17.85546875" customWidth="1"/>
    <col min="12547" max="12547" width="3.85546875" bestFit="1" customWidth="1"/>
    <col min="12548" max="12548" width="6.5703125" bestFit="1" customWidth="1"/>
    <col min="12549" max="12549" width="4.7109375" customWidth="1"/>
    <col min="12550" max="12550" width="6.7109375" customWidth="1"/>
    <col min="12551" max="12551" width="4.7109375" customWidth="1"/>
    <col min="12552" max="12552" width="6.7109375" customWidth="1"/>
    <col min="12553" max="12553" width="4.7109375" customWidth="1"/>
    <col min="12554" max="12554" width="6.7109375" customWidth="1"/>
    <col min="12555" max="12555" width="4.7109375" customWidth="1"/>
    <col min="12556" max="12556" width="6.7109375" customWidth="1"/>
    <col min="12557" max="12557" width="4.7109375" customWidth="1"/>
    <col min="12558" max="12558" width="1.7109375" customWidth="1"/>
    <col min="12559" max="12559" width="0.85546875" customWidth="1"/>
    <col min="12560" max="12560" width="5.5703125" customWidth="1"/>
    <col min="12561" max="12561" width="5.42578125" customWidth="1"/>
    <col min="12562" max="12562" width="5.7109375" customWidth="1"/>
    <col min="12801" max="12801" width="3.85546875" customWidth="1"/>
    <col min="12802" max="12802" width="17.85546875" customWidth="1"/>
    <col min="12803" max="12803" width="3.85546875" bestFit="1" customWidth="1"/>
    <col min="12804" max="12804" width="6.5703125" bestFit="1" customWidth="1"/>
    <col min="12805" max="12805" width="4.7109375" customWidth="1"/>
    <col min="12806" max="12806" width="6.7109375" customWidth="1"/>
    <col min="12807" max="12807" width="4.7109375" customWidth="1"/>
    <col min="12808" max="12808" width="6.7109375" customWidth="1"/>
    <col min="12809" max="12809" width="4.7109375" customWidth="1"/>
    <col min="12810" max="12810" width="6.7109375" customWidth="1"/>
    <col min="12811" max="12811" width="4.7109375" customWidth="1"/>
    <col min="12812" max="12812" width="6.7109375" customWidth="1"/>
    <col min="12813" max="12813" width="4.7109375" customWidth="1"/>
    <col min="12814" max="12814" width="1.7109375" customWidth="1"/>
    <col min="12815" max="12815" width="0.85546875" customWidth="1"/>
    <col min="12816" max="12816" width="5.5703125" customWidth="1"/>
    <col min="12817" max="12817" width="5.42578125" customWidth="1"/>
    <col min="12818" max="12818" width="5.7109375" customWidth="1"/>
    <col min="13057" max="13057" width="3.85546875" customWidth="1"/>
    <col min="13058" max="13058" width="17.85546875" customWidth="1"/>
    <col min="13059" max="13059" width="3.85546875" bestFit="1" customWidth="1"/>
    <col min="13060" max="13060" width="6.5703125" bestFit="1" customWidth="1"/>
    <col min="13061" max="13061" width="4.7109375" customWidth="1"/>
    <col min="13062" max="13062" width="6.7109375" customWidth="1"/>
    <col min="13063" max="13063" width="4.7109375" customWidth="1"/>
    <col min="13064" max="13064" width="6.7109375" customWidth="1"/>
    <col min="13065" max="13065" width="4.7109375" customWidth="1"/>
    <col min="13066" max="13066" width="6.7109375" customWidth="1"/>
    <col min="13067" max="13067" width="4.7109375" customWidth="1"/>
    <col min="13068" max="13068" width="6.7109375" customWidth="1"/>
    <col min="13069" max="13069" width="4.7109375" customWidth="1"/>
    <col min="13070" max="13070" width="1.7109375" customWidth="1"/>
    <col min="13071" max="13071" width="0.85546875" customWidth="1"/>
    <col min="13072" max="13072" width="5.5703125" customWidth="1"/>
    <col min="13073" max="13073" width="5.42578125" customWidth="1"/>
    <col min="13074" max="13074" width="5.7109375" customWidth="1"/>
    <col min="13313" max="13313" width="3.85546875" customWidth="1"/>
    <col min="13314" max="13314" width="17.85546875" customWidth="1"/>
    <col min="13315" max="13315" width="3.85546875" bestFit="1" customWidth="1"/>
    <col min="13316" max="13316" width="6.5703125" bestFit="1" customWidth="1"/>
    <col min="13317" max="13317" width="4.7109375" customWidth="1"/>
    <col min="13318" max="13318" width="6.7109375" customWidth="1"/>
    <col min="13319" max="13319" width="4.7109375" customWidth="1"/>
    <col min="13320" max="13320" width="6.7109375" customWidth="1"/>
    <col min="13321" max="13321" width="4.7109375" customWidth="1"/>
    <col min="13322" max="13322" width="6.7109375" customWidth="1"/>
    <col min="13323" max="13323" width="4.7109375" customWidth="1"/>
    <col min="13324" max="13324" width="6.7109375" customWidth="1"/>
    <col min="13325" max="13325" width="4.7109375" customWidth="1"/>
    <col min="13326" max="13326" width="1.7109375" customWidth="1"/>
    <col min="13327" max="13327" width="0.85546875" customWidth="1"/>
    <col min="13328" max="13328" width="5.5703125" customWidth="1"/>
    <col min="13329" max="13329" width="5.42578125" customWidth="1"/>
    <col min="13330" max="13330" width="5.7109375" customWidth="1"/>
    <col min="13569" max="13569" width="3.85546875" customWidth="1"/>
    <col min="13570" max="13570" width="17.85546875" customWidth="1"/>
    <col min="13571" max="13571" width="3.85546875" bestFit="1" customWidth="1"/>
    <col min="13572" max="13572" width="6.5703125" bestFit="1" customWidth="1"/>
    <col min="13573" max="13573" width="4.7109375" customWidth="1"/>
    <col min="13574" max="13574" width="6.7109375" customWidth="1"/>
    <col min="13575" max="13575" width="4.7109375" customWidth="1"/>
    <col min="13576" max="13576" width="6.7109375" customWidth="1"/>
    <col min="13577" max="13577" width="4.7109375" customWidth="1"/>
    <col min="13578" max="13578" width="6.7109375" customWidth="1"/>
    <col min="13579" max="13579" width="4.7109375" customWidth="1"/>
    <col min="13580" max="13580" width="6.7109375" customWidth="1"/>
    <col min="13581" max="13581" width="4.7109375" customWidth="1"/>
    <col min="13582" max="13582" width="1.7109375" customWidth="1"/>
    <col min="13583" max="13583" width="0.85546875" customWidth="1"/>
    <col min="13584" max="13584" width="5.5703125" customWidth="1"/>
    <col min="13585" max="13585" width="5.42578125" customWidth="1"/>
    <col min="13586" max="13586" width="5.7109375" customWidth="1"/>
    <col min="13825" max="13825" width="3.85546875" customWidth="1"/>
    <col min="13826" max="13826" width="17.85546875" customWidth="1"/>
    <col min="13827" max="13827" width="3.85546875" bestFit="1" customWidth="1"/>
    <col min="13828" max="13828" width="6.5703125" bestFit="1" customWidth="1"/>
    <col min="13829" max="13829" width="4.7109375" customWidth="1"/>
    <col min="13830" max="13830" width="6.7109375" customWidth="1"/>
    <col min="13831" max="13831" width="4.7109375" customWidth="1"/>
    <col min="13832" max="13832" width="6.7109375" customWidth="1"/>
    <col min="13833" max="13833" width="4.7109375" customWidth="1"/>
    <col min="13834" max="13834" width="6.7109375" customWidth="1"/>
    <col min="13835" max="13835" width="4.7109375" customWidth="1"/>
    <col min="13836" max="13836" width="6.7109375" customWidth="1"/>
    <col min="13837" max="13837" width="4.7109375" customWidth="1"/>
    <col min="13838" max="13838" width="1.7109375" customWidth="1"/>
    <col min="13839" max="13839" width="0.85546875" customWidth="1"/>
    <col min="13840" max="13840" width="5.5703125" customWidth="1"/>
    <col min="13841" max="13841" width="5.42578125" customWidth="1"/>
    <col min="13842" max="13842" width="5.7109375" customWidth="1"/>
    <col min="14081" max="14081" width="3.85546875" customWidth="1"/>
    <col min="14082" max="14082" width="17.85546875" customWidth="1"/>
    <col min="14083" max="14083" width="3.85546875" bestFit="1" customWidth="1"/>
    <col min="14084" max="14084" width="6.5703125" bestFit="1" customWidth="1"/>
    <col min="14085" max="14085" width="4.7109375" customWidth="1"/>
    <col min="14086" max="14086" width="6.7109375" customWidth="1"/>
    <col min="14087" max="14087" width="4.7109375" customWidth="1"/>
    <col min="14088" max="14088" width="6.7109375" customWidth="1"/>
    <col min="14089" max="14089" width="4.7109375" customWidth="1"/>
    <col min="14090" max="14090" width="6.7109375" customWidth="1"/>
    <col min="14091" max="14091" width="4.7109375" customWidth="1"/>
    <col min="14092" max="14092" width="6.7109375" customWidth="1"/>
    <col min="14093" max="14093" width="4.7109375" customWidth="1"/>
    <col min="14094" max="14094" width="1.7109375" customWidth="1"/>
    <col min="14095" max="14095" width="0.85546875" customWidth="1"/>
    <col min="14096" max="14096" width="5.5703125" customWidth="1"/>
    <col min="14097" max="14097" width="5.42578125" customWidth="1"/>
    <col min="14098" max="14098" width="5.7109375" customWidth="1"/>
    <col min="14337" max="14337" width="3.85546875" customWidth="1"/>
    <col min="14338" max="14338" width="17.85546875" customWidth="1"/>
    <col min="14339" max="14339" width="3.85546875" bestFit="1" customWidth="1"/>
    <col min="14340" max="14340" width="6.5703125" bestFit="1" customWidth="1"/>
    <col min="14341" max="14341" width="4.7109375" customWidth="1"/>
    <col min="14342" max="14342" width="6.7109375" customWidth="1"/>
    <col min="14343" max="14343" width="4.7109375" customWidth="1"/>
    <col min="14344" max="14344" width="6.7109375" customWidth="1"/>
    <col min="14345" max="14345" width="4.7109375" customWidth="1"/>
    <col min="14346" max="14346" width="6.7109375" customWidth="1"/>
    <col min="14347" max="14347" width="4.7109375" customWidth="1"/>
    <col min="14348" max="14348" width="6.7109375" customWidth="1"/>
    <col min="14349" max="14349" width="4.7109375" customWidth="1"/>
    <col min="14350" max="14350" width="1.7109375" customWidth="1"/>
    <col min="14351" max="14351" width="0.85546875" customWidth="1"/>
    <col min="14352" max="14352" width="5.5703125" customWidth="1"/>
    <col min="14353" max="14353" width="5.42578125" customWidth="1"/>
    <col min="14354" max="14354" width="5.7109375" customWidth="1"/>
    <col min="14593" max="14593" width="3.85546875" customWidth="1"/>
    <col min="14594" max="14594" width="17.85546875" customWidth="1"/>
    <col min="14595" max="14595" width="3.85546875" bestFit="1" customWidth="1"/>
    <col min="14596" max="14596" width="6.5703125" bestFit="1" customWidth="1"/>
    <col min="14597" max="14597" width="4.7109375" customWidth="1"/>
    <col min="14598" max="14598" width="6.7109375" customWidth="1"/>
    <col min="14599" max="14599" width="4.7109375" customWidth="1"/>
    <col min="14600" max="14600" width="6.7109375" customWidth="1"/>
    <col min="14601" max="14601" width="4.7109375" customWidth="1"/>
    <col min="14602" max="14602" width="6.7109375" customWidth="1"/>
    <col min="14603" max="14603" width="4.7109375" customWidth="1"/>
    <col min="14604" max="14604" width="6.7109375" customWidth="1"/>
    <col min="14605" max="14605" width="4.7109375" customWidth="1"/>
    <col min="14606" max="14606" width="1.7109375" customWidth="1"/>
    <col min="14607" max="14607" width="0.85546875" customWidth="1"/>
    <col min="14608" max="14608" width="5.5703125" customWidth="1"/>
    <col min="14609" max="14609" width="5.42578125" customWidth="1"/>
    <col min="14610" max="14610" width="5.7109375" customWidth="1"/>
    <col min="14849" max="14849" width="3.85546875" customWidth="1"/>
    <col min="14850" max="14850" width="17.85546875" customWidth="1"/>
    <col min="14851" max="14851" width="3.85546875" bestFit="1" customWidth="1"/>
    <col min="14852" max="14852" width="6.5703125" bestFit="1" customWidth="1"/>
    <col min="14853" max="14853" width="4.7109375" customWidth="1"/>
    <col min="14854" max="14854" width="6.7109375" customWidth="1"/>
    <col min="14855" max="14855" width="4.7109375" customWidth="1"/>
    <col min="14856" max="14856" width="6.7109375" customWidth="1"/>
    <col min="14857" max="14857" width="4.7109375" customWidth="1"/>
    <col min="14858" max="14858" width="6.7109375" customWidth="1"/>
    <col min="14859" max="14859" width="4.7109375" customWidth="1"/>
    <col min="14860" max="14860" width="6.7109375" customWidth="1"/>
    <col min="14861" max="14861" width="4.7109375" customWidth="1"/>
    <col min="14862" max="14862" width="1.7109375" customWidth="1"/>
    <col min="14863" max="14863" width="0.85546875" customWidth="1"/>
    <col min="14864" max="14864" width="5.5703125" customWidth="1"/>
    <col min="14865" max="14865" width="5.42578125" customWidth="1"/>
    <col min="14866" max="14866" width="5.7109375" customWidth="1"/>
    <col min="15105" max="15105" width="3.85546875" customWidth="1"/>
    <col min="15106" max="15106" width="17.85546875" customWidth="1"/>
    <col min="15107" max="15107" width="3.85546875" bestFit="1" customWidth="1"/>
    <col min="15108" max="15108" width="6.5703125" bestFit="1" customWidth="1"/>
    <col min="15109" max="15109" width="4.7109375" customWidth="1"/>
    <col min="15110" max="15110" width="6.7109375" customWidth="1"/>
    <col min="15111" max="15111" width="4.7109375" customWidth="1"/>
    <col min="15112" max="15112" width="6.7109375" customWidth="1"/>
    <col min="15113" max="15113" width="4.7109375" customWidth="1"/>
    <col min="15114" max="15114" width="6.7109375" customWidth="1"/>
    <col min="15115" max="15115" width="4.7109375" customWidth="1"/>
    <col min="15116" max="15116" width="6.7109375" customWidth="1"/>
    <col min="15117" max="15117" width="4.7109375" customWidth="1"/>
    <col min="15118" max="15118" width="1.7109375" customWidth="1"/>
    <col min="15119" max="15119" width="0.85546875" customWidth="1"/>
    <col min="15120" max="15120" width="5.5703125" customWidth="1"/>
    <col min="15121" max="15121" width="5.42578125" customWidth="1"/>
    <col min="15122" max="15122" width="5.7109375" customWidth="1"/>
    <col min="15361" max="15361" width="3.85546875" customWidth="1"/>
    <col min="15362" max="15362" width="17.85546875" customWidth="1"/>
    <col min="15363" max="15363" width="3.85546875" bestFit="1" customWidth="1"/>
    <col min="15364" max="15364" width="6.5703125" bestFit="1" customWidth="1"/>
    <col min="15365" max="15365" width="4.7109375" customWidth="1"/>
    <col min="15366" max="15366" width="6.7109375" customWidth="1"/>
    <col min="15367" max="15367" width="4.7109375" customWidth="1"/>
    <col min="15368" max="15368" width="6.7109375" customWidth="1"/>
    <col min="15369" max="15369" width="4.7109375" customWidth="1"/>
    <col min="15370" max="15370" width="6.7109375" customWidth="1"/>
    <col min="15371" max="15371" width="4.7109375" customWidth="1"/>
    <col min="15372" max="15372" width="6.7109375" customWidth="1"/>
    <col min="15373" max="15373" width="4.7109375" customWidth="1"/>
    <col min="15374" max="15374" width="1.7109375" customWidth="1"/>
    <col min="15375" max="15375" width="0.85546875" customWidth="1"/>
    <col min="15376" max="15376" width="5.5703125" customWidth="1"/>
    <col min="15377" max="15377" width="5.42578125" customWidth="1"/>
    <col min="15378" max="15378" width="5.7109375" customWidth="1"/>
    <col min="15617" max="15617" width="3.85546875" customWidth="1"/>
    <col min="15618" max="15618" width="17.85546875" customWidth="1"/>
    <col min="15619" max="15619" width="3.85546875" bestFit="1" customWidth="1"/>
    <col min="15620" max="15620" width="6.5703125" bestFit="1" customWidth="1"/>
    <col min="15621" max="15621" width="4.7109375" customWidth="1"/>
    <col min="15622" max="15622" width="6.7109375" customWidth="1"/>
    <col min="15623" max="15623" width="4.7109375" customWidth="1"/>
    <col min="15624" max="15624" width="6.7109375" customWidth="1"/>
    <col min="15625" max="15625" width="4.7109375" customWidth="1"/>
    <col min="15626" max="15626" width="6.7109375" customWidth="1"/>
    <col min="15627" max="15627" width="4.7109375" customWidth="1"/>
    <col min="15628" max="15628" width="6.7109375" customWidth="1"/>
    <col min="15629" max="15629" width="4.7109375" customWidth="1"/>
    <col min="15630" max="15630" width="1.7109375" customWidth="1"/>
    <col min="15631" max="15631" width="0.85546875" customWidth="1"/>
    <col min="15632" max="15632" width="5.5703125" customWidth="1"/>
    <col min="15633" max="15633" width="5.42578125" customWidth="1"/>
    <col min="15634" max="15634" width="5.7109375" customWidth="1"/>
    <col min="15873" max="15873" width="3.85546875" customWidth="1"/>
    <col min="15874" max="15874" width="17.85546875" customWidth="1"/>
    <col min="15875" max="15875" width="3.85546875" bestFit="1" customWidth="1"/>
    <col min="15876" max="15876" width="6.5703125" bestFit="1" customWidth="1"/>
    <col min="15877" max="15877" width="4.7109375" customWidth="1"/>
    <col min="15878" max="15878" width="6.7109375" customWidth="1"/>
    <col min="15879" max="15879" width="4.7109375" customWidth="1"/>
    <col min="15880" max="15880" width="6.7109375" customWidth="1"/>
    <col min="15881" max="15881" width="4.7109375" customWidth="1"/>
    <col min="15882" max="15882" width="6.7109375" customWidth="1"/>
    <col min="15883" max="15883" width="4.7109375" customWidth="1"/>
    <col min="15884" max="15884" width="6.7109375" customWidth="1"/>
    <col min="15885" max="15885" width="4.7109375" customWidth="1"/>
    <col min="15886" max="15886" width="1.7109375" customWidth="1"/>
    <col min="15887" max="15887" width="0.85546875" customWidth="1"/>
    <col min="15888" max="15888" width="5.5703125" customWidth="1"/>
    <col min="15889" max="15889" width="5.42578125" customWidth="1"/>
    <col min="15890" max="15890" width="5.7109375" customWidth="1"/>
    <col min="16129" max="16129" width="3.85546875" customWidth="1"/>
    <col min="16130" max="16130" width="17.85546875" customWidth="1"/>
    <col min="16131" max="16131" width="3.85546875" bestFit="1" customWidth="1"/>
    <col min="16132" max="16132" width="6.5703125" bestFit="1" customWidth="1"/>
    <col min="16133" max="16133" width="4.7109375" customWidth="1"/>
    <col min="16134" max="16134" width="6.7109375" customWidth="1"/>
    <col min="16135" max="16135" width="4.7109375" customWidth="1"/>
    <col min="16136" max="16136" width="6.7109375" customWidth="1"/>
    <col min="16137" max="16137" width="4.7109375" customWidth="1"/>
    <col min="16138" max="16138" width="6.7109375" customWidth="1"/>
    <col min="16139" max="16139" width="4.7109375" customWidth="1"/>
    <col min="16140" max="16140" width="6.7109375" customWidth="1"/>
    <col min="16141" max="16141" width="4.7109375" customWidth="1"/>
    <col min="16142" max="16142" width="1.7109375" customWidth="1"/>
    <col min="16143" max="16143" width="0.85546875" customWidth="1"/>
    <col min="16144" max="16144" width="5.5703125" customWidth="1"/>
    <col min="16145" max="16145" width="5.42578125" customWidth="1"/>
    <col min="16146" max="16146" width="5.7109375" customWidth="1"/>
  </cols>
  <sheetData>
    <row r="1" spans="1:18" ht="30" customHeight="1" x14ac:dyDescent="0.25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" customHeight="1" thickBot="1" x14ac:dyDescent="0.3">
      <c r="A2" s="2" t="s">
        <v>1</v>
      </c>
      <c r="B2" s="3" t="s">
        <v>51</v>
      </c>
      <c r="C2" s="64"/>
      <c r="D2" s="5">
        <f>LARGE(R5:R9,1)+LARGE(R5:R9,2)+LARGE(R5:R9,3)+LARGE(R5:R9,4)</f>
        <v>7444</v>
      </c>
      <c r="E2" s="65"/>
      <c r="F2" s="7" t="s">
        <v>3</v>
      </c>
      <c r="G2" s="8"/>
      <c r="H2" s="8"/>
      <c r="I2" s="8"/>
      <c r="J2" s="8"/>
      <c r="K2" s="8"/>
      <c r="L2" s="8"/>
      <c r="M2" s="8"/>
      <c r="N2" s="8"/>
      <c r="O2" s="8"/>
      <c r="P2" s="9"/>
      <c r="Q2" s="8"/>
      <c r="R2" s="10">
        <f>IF(D2&lt;&gt;0,+RANK(D2,D$2:D$101,0),0)</f>
        <v>1</v>
      </c>
    </row>
    <row r="3" spans="1:18" ht="14.1" customHeight="1" x14ac:dyDescent="0.25">
      <c r="A3" s="11" t="s">
        <v>4</v>
      </c>
      <c r="B3" s="12" t="s">
        <v>5</v>
      </c>
      <c r="C3" s="13" t="s">
        <v>6</v>
      </c>
      <c r="D3" s="14" t="s">
        <v>7</v>
      </c>
      <c r="E3" s="14"/>
      <c r="F3" s="14" t="s">
        <v>8</v>
      </c>
      <c r="G3" s="14"/>
      <c r="H3" s="14" t="s">
        <v>9</v>
      </c>
      <c r="I3" s="14"/>
      <c r="J3" s="14" t="s">
        <v>10</v>
      </c>
      <c r="K3" s="14"/>
      <c r="L3" s="14" t="s">
        <v>11</v>
      </c>
      <c r="M3" s="14"/>
      <c r="N3" s="14" t="s">
        <v>52</v>
      </c>
      <c r="O3" s="14"/>
      <c r="P3" s="14"/>
      <c r="Q3" s="14"/>
      <c r="R3" s="47" t="s">
        <v>13</v>
      </c>
    </row>
    <row r="4" spans="1:18" ht="14.1" customHeight="1" x14ac:dyDescent="0.25">
      <c r="A4" s="16"/>
      <c r="B4" s="17"/>
      <c r="C4" s="18"/>
      <c r="D4" s="19" t="s">
        <v>14</v>
      </c>
      <c r="E4" s="19" t="s">
        <v>15</v>
      </c>
      <c r="F4" s="19" t="s">
        <v>14</v>
      </c>
      <c r="G4" s="19" t="s">
        <v>15</v>
      </c>
      <c r="H4" s="19" t="s">
        <v>14</v>
      </c>
      <c r="I4" s="19" t="s">
        <v>15</v>
      </c>
      <c r="J4" s="19" t="s">
        <v>14</v>
      </c>
      <c r="K4" s="19" t="s">
        <v>15</v>
      </c>
      <c r="L4" s="19" t="s">
        <v>14</v>
      </c>
      <c r="M4" s="19" t="s">
        <v>15</v>
      </c>
      <c r="N4" s="20" t="s">
        <v>14</v>
      </c>
      <c r="O4" s="20"/>
      <c r="P4" s="20"/>
      <c r="Q4" s="19" t="s">
        <v>15</v>
      </c>
      <c r="R4" s="21"/>
    </row>
    <row r="5" spans="1:18" ht="14.1" customHeight="1" x14ac:dyDescent="0.25">
      <c r="A5" s="22">
        <f>IF(R5&lt;&gt;0,+RANK(R5,R$5:R$108,0),0)</f>
        <v>5</v>
      </c>
      <c r="B5" s="23" t="s">
        <v>53</v>
      </c>
      <c r="C5" s="24" t="s">
        <v>20</v>
      </c>
      <c r="D5" s="25">
        <v>9.08</v>
      </c>
      <c r="E5" s="26">
        <f>IF(AND(D5&gt;0,D5&lt;12.7),INT(46.0849*(13-D5)^1.81),0)</f>
        <v>546</v>
      </c>
      <c r="F5" s="25">
        <v>1.48</v>
      </c>
      <c r="G5" s="26">
        <f>IF(F5&lt;&gt;0,INT(1.84523*((F5*100)-75)^1.348),0)</f>
        <v>599</v>
      </c>
      <c r="H5" s="25"/>
      <c r="I5" s="26">
        <f>IF(H5&lt;&gt;0,INT(0.188807*((H5*100)-210)^1.41),0)</f>
        <v>0</v>
      </c>
      <c r="J5" s="25"/>
      <c r="K5" s="26">
        <f>IF(AND(J5&gt;1.53,J5&lt;&gt;"N"),INT(56.0211*(J5-1.5)^1.05),0)</f>
        <v>0</v>
      </c>
      <c r="L5" s="25">
        <v>31.35</v>
      </c>
      <c r="M5" s="26">
        <f>IF(AND(L5&gt;8.15,L5&lt;&gt;"N"),INT(7.86*(L5-8)^1.1),0)</f>
        <v>251</v>
      </c>
      <c r="N5" s="27">
        <v>2</v>
      </c>
      <c r="O5" s="28" t="s">
        <v>18</v>
      </c>
      <c r="P5" s="29">
        <v>58.45</v>
      </c>
      <c r="Q5" s="26">
        <f>IF(AND(60*N5+P5&lt;254,N5&gt;0),INT(0.11193*(254-(60*N5+P5))^1.88),0)</f>
        <v>380</v>
      </c>
      <c r="R5" s="30">
        <f>SUM(E5,G5,I5,K5,M5,Q5)</f>
        <v>1776</v>
      </c>
    </row>
    <row r="6" spans="1:18" ht="14.1" customHeight="1" x14ac:dyDescent="0.25">
      <c r="A6" s="22">
        <f>IF(R6&lt;&gt;0,+RANK(R6,R$5:R$108,0),0)</f>
        <v>9</v>
      </c>
      <c r="B6" s="23" t="s">
        <v>54</v>
      </c>
      <c r="C6" s="24" t="s">
        <v>20</v>
      </c>
      <c r="D6" s="25">
        <v>8.8699999999999992</v>
      </c>
      <c r="E6" s="26">
        <f>IF(AND(D6&gt;0,D6&lt;12.7),INT(46.0849*(13-D6)^1.81),0)</f>
        <v>600</v>
      </c>
      <c r="F6" s="25"/>
      <c r="G6" s="26">
        <f>IF(F6&lt;&gt;0,INT(1.84523*((F6*100)-75)^1.348),0)</f>
        <v>0</v>
      </c>
      <c r="H6" s="25">
        <v>4.17</v>
      </c>
      <c r="I6" s="26">
        <f>IF(H6&lt;&gt;0,INT(0.188807*((H6*100)-210)^1.41),0)</f>
        <v>347</v>
      </c>
      <c r="J6" s="25">
        <v>7.02</v>
      </c>
      <c r="K6" s="26">
        <f>IF(AND(J6&gt;1.53,J6&lt;&gt;"N"),INT(56.0211*(J6-1.5)^1.05),0)</f>
        <v>336</v>
      </c>
      <c r="L6" s="25"/>
      <c r="M6" s="26">
        <f>IF(AND(L6&gt;8.15,L6&lt;&gt;"N"),INT(7.86*(L6-8)^1.1),0)</f>
        <v>0</v>
      </c>
      <c r="N6" s="27">
        <v>2</v>
      </c>
      <c r="O6" s="28" t="s">
        <v>18</v>
      </c>
      <c r="P6" s="29">
        <v>53.6</v>
      </c>
      <c r="Q6" s="26">
        <f>IF(AND(60*N6+P6&lt;254,N6&gt;0),INT(0.11193*(254-(60*N6+P6))^1.88),0)</f>
        <v>427</v>
      </c>
      <c r="R6" s="30">
        <f>SUM(E6,G6,I6,K6,M6,Q6)</f>
        <v>1710</v>
      </c>
    </row>
    <row r="7" spans="1:18" ht="14.1" customHeight="1" x14ac:dyDescent="0.25">
      <c r="A7" s="22">
        <f>IF(R7&lt;&gt;0,+RANK(R7,R$5:R$108,0),0)</f>
        <v>7</v>
      </c>
      <c r="B7" s="23" t="s">
        <v>55</v>
      </c>
      <c r="C7" s="24" t="s">
        <v>20</v>
      </c>
      <c r="D7" s="25">
        <v>8.9</v>
      </c>
      <c r="E7" s="26">
        <f>IF(AND(D7&gt;0,D7&lt;12.7),INT(46.0849*(13-D7)^1.81),0)</f>
        <v>592</v>
      </c>
      <c r="F7" s="25"/>
      <c r="G7" s="26">
        <f>IF(F7&lt;&gt;0,INT(1.84523*((F7*100)-75)^1.348),0)</f>
        <v>0</v>
      </c>
      <c r="H7" s="25">
        <v>4.28</v>
      </c>
      <c r="I7" s="26">
        <f>IF(H7&lt;&gt;0,INT(0.188807*((H7*100)-210)^1.41),0)</f>
        <v>374</v>
      </c>
      <c r="J7" s="25">
        <v>7.81</v>
      </c>
      <c r="K7" s="26">
        <f>IF(AND(J7&gt;1.53,J7&lt;&gt;"N"),INT(56.0211*(J7-1.5)^1.05),0)</f>
        <v>387</v>
      </c>
      <c r="L7" s="25"/>
      <c r="M7" s="26">
        <f>IF(AND(L7&gt;8.15,L7&lt;&gt;"N"),INT(7.86*(L7-8)^1.1),0)</f>
        <v>0</v>
      </c>
      <c r="N7" s="27">
        <v>2</v>
      </c>
      <c r="O7" s="28" t="s">
        <v>18</v>
      </c>
      <c r="P7" s="29">
        <v>56.14</v>
      </c>
      <c r="Q7" s="26">
        <f>IF(AND(60*N7+P7&lt;254,N7&gt;0),INT(0.11193*(254-(60*N7+P7))^1.88),0)</f>
        <v>402</v>
      </c>
      <c r="R7" s="30">
        <f>SUM(E7,G7,I7,K7,M7,Q7)</f>
        <v>1755</v>
      </c>
    </row>
    <row r="8" spans="1:18" ht="14.1" customHeight="1" x14ac:dyDescent="0.25">
      <c r="A8" s="22">
        <f>IF(R8&lt;&gt;0,+RANK(R8,R$5:R$108,0),0)</f>
        <v>1</v>
      </c>
      <c r="B8" s="23" t="s">
        <v>56</v>
      </c>
      <c r="C8" s="24" t="s">
        <v>20</v>
      </c>
      <c r="D8" s="25">
        <v>8.32</v>
      </c>
      <c r="E8" s="26">
        <f>IF(AND(D8&gt;0,D8&lt;12.7),INT(46.0849*(13-D8)^1.81),0)</f>
        <v>752</v>
      </c>
      <c r="F8" s="25"/>
      <c r="G8" s="26">
        <f>IF(F8&lt;&gt;0,INT(1.84523*((F8*100)-75)^1.348),0)</f>
        <v>0</v>
      </c>
      <c r="H8" s="25">
        <v>4.7</v>
      </c>
      <c r="I8" s="26">
        <f>IF(H8&lt;&gt;0,INT(0.188807*((H8*100)-210)^1.41),0)</f>
        <v>479</v>
      </c>
      <c r="J8" s="25">
        <v>8.6199999999999992</v>
      </c>
      <c r="K8" s="26">
        <f>IF(AND(J8&gt;1.53,J8&lt;&gt;"N"),INT(56.0211*(J8-1.5)^1.05),0)</f>
        <v>440</v>
      </c>
      <c r="L8" s="25"/>
      <c r="M8" s="26">
        <f>IF(AND(L8&gt;8.15,L8&lt;&gt;"N"),INT(7.86*(L8-8)^1.1),0)</f>
        <v>0</v>
      </c>
      <c r="N8" s="27">
        <v>2</v>
      </c>
      <c r="O8" s="28" t="s">
        <v>18</v>
      </c>
      <c r="P8" s="29">
        <v>49.26</v>
      </c>
      <c r="Q8" s="26">
        <f>IF(AND(60*N8+P8&lt;254,N8&gt;0),INT(0.11193*(254-(60*N8+P8))^1.88),0)</f>
        <v>471</v>
      </c>
      <c r="R8" s="30">
        <f>SUM(E8,G8,I8,K8,M8,Q8)</f>
        <v>2142</v>
      </c>
    </row>
    <row r="9" spans="1:18" ht="14.1" customHeight="1" thickBot="1" x14ac:dyDescent="0.3">
      <c r="A9" s="32">
        <f>IF(R9&lt;&gt;0,+RANK(R9,R$5:R$108,0),0)</f>
        <v>6</v>
      </c>
      <c r="B9" s="33" t="s">
        <v>57</v>
      </c>
      <c r="C9" s="34" t="s">
        <v>20</v>
      </c>
      <c r="D9" s="35">
        <v>9.0299999999999994</v>
      </c>
      <c r="E9" s="36">
        <f>IF(AND(D9&gt;0,D9&lt;12.7),INT(46.0849*(13-D9)^1.81),0)</f>
        <v>558</v>
      </c>
      <c r="F9" s="35">
        <v>1.54</v>
      </c>
      <c r="G9" s="36">
        <f>IF(F9&lt;&gt;0,INT(1.84523*((F9*100)-75)^1.348),0)</f>
        <v>666</v>
      </c>
      <c r="H9" s="35"/>
      <c r="I9" s="36">
        <f>IF(H9&lt;&gt;0,INT(0.188807*((H9*100)-210)^1.41),0)</f>
        <v>0</v>
      </c>
      <c r="J9" s="35"/>
      <c r="K9" s="36">
        <f>IF(AND(J9&gt;1.53,J9&lt;&gt;"N"),INT(56.0211*(J9-1.5)^1.05),0)</f>
        <v>0</v>
      </c>
      <c r="L9" s="35">
        <v>20.99</v>
      </c>
      <c r="M9" s="36">
        <f>IF(AND(L9&gt;8.15,L9&lt;&gt;"N"),INT(7.86*(L9-8)^1.1),0)</f>
        <v>131</v>
      </c>
      <c r="N9" s="37">
        <v>2</v>
      </c>
      <c r="O9" s="38" t="s">
        <v>18</v>
      </c>
      <c r="P9" s="39">
        <v>54.66</v>
      </c>
      <c r="Q9" s="36">
        <f>IF(AND(60*N9+P9&lt;254,N9&gt;0),INT(0.11193*(254-(60*N9+P9))^1.88),0)</f>
        <v>416</v>
      </c>
      <c r="R9" s="40">
        <f>SUM(E9,G9,I9,K9,M9,Q9)</f>
        <v>1771</v>
      </c>
    </row>
    <row r="10" spans="1:18" ht="8.1" customHeight="1" x14ac:dyDescent="0.25"/>
    <row r="11" spans="1:18" ht="18" customHeight="1" thickBot="1" x14ac:dyDescent="0.3">
      <c r="A11" s="2" t="s">
        <v>1</v>
      </c>
      <c r="B11" s="3" t="s">
        <v>58</v>
      </c>
      <c r="C11" s="64"/>
      <c r="D11" s="5">
        <f>LARGE(R14:R18,1)+LARGE(R14:R18,2)+LARGE(R14:R18,3)+LARGE(R14:R18,4)</f>
        <v>5808</v>
      </c>
      <c r="E11" s="65"/>
      <c r="F11" s="7" t="s">
        <v>3</v>
      </c>
      <c r="G11" s="8"/>
      <c r="H11" s="8"/>
      <c r="I11" s="8"/>
      <c r="J11" s="8"/>
      <c r="K11" s="8"/>
      <c r="L11" s="8"/>
      <c r="M11" s="8"/>
      <c r="N11" s="8"/>
      <c r="O11" s="8"/>
      <c r="P11" s="9"/>
      <c r="Q11" s="8"/>
      <c r="R11" s="10">
        <f>IF(D11&lt;&gt;0,+RANK(D11,D$2:D$101,0),0)</f>
        <v>4</v>
      </c>
    </row>
    <row r="12" spans="1:18" ht="14.1" customHeight="1" x14ac:dyDescent="0.25">
      <c r="A12" s="11" t="s">
        <v>4</v>
      </c>
      <c r="B12" s="12" t="s">
        <v>5</v>
      </c>
      <c r="C12" s="13" t="s">
        <v>6</v>
      </c>
      <c r="D12" s="14" t="s">
        <v>7</v>
      </c>
      <c r="E12" s="14"/>
      <c r="F12" s="14" t="s">
        <v>8</v>
      </c>
      <c r="G12" s="14"/>
      <c r="H12" s="14" t="s">
        <v>9</v>
      </c>
      <c r="I12" s="14"/>
      <c r="J12" s="14" t="s">
        <v>10</v>
      </c>
      <c r="K12" s="14"/>
      <c r="L12" s="14" t="s">
        <v>11</v>
      </c>
      <c r="M12" s="14"/>
      <c r="N12" s="14" t="s">
        <v>52</v>
      </c>
      <c r="O12" s="14"/>
      <c r="P12" s="14"/>
      <c r="Q12" s="14"/>
      <c r="R12" s="47" t="s">
        <v>13</v>
      </c>
    </row>
    <row r="13" spans="1:18" ht="14.1" customHeight="1" x14ac:dyDescent="0.25">
      <c r="A13" s="16"/>
      <c r="B13" s="17"/>
      <c r="C13" s="18"/>
      <c r="D13" s="19" t="s">
        <v>14</v>
      </c>
      <c r="E13" s="19" t="s">
        <v>15</v>
      </c>
      <c r="F13" s="19" t="s">
        <v>14</v>
      </c>
      <c r="G13" s="19" t="s">
        <v>15</v>
      </c>
      <c r="H13" s="19" t="s">
        <v>14</v>
      </c>
      <c r="I13" s="19" t="s">
        <v>15</v>
      </c>
      <c r="J13" s="19" t="s">
        <v>14</v>
      </c>
      <c r="K13" s="19" t="s">
        <v>15</v>
      </c>
      <c r="L13" s="19" t="s">
        <v>14</v>
      </c>
      <c r="M13" s="19" t="s">
        <v>15</v>
      </c>
      <c r="N13" s="20" t="s">
        <v>14</v>
      </c>
      <c r="O13" s="20"/>
      <c r="P13" s="20"/>
      <c r="Q13" s="19" t="s">
        <v>15</v>
      </c>
      <c r="R13" s="21"/>
    </row>
    <row r="14" spans="1:18" ht="14.1" customHeight="1" x14ac:dyDescent="0.25">
      <c r="A14" s="22">
        <f>IF(R14&lt;&gt;0,+RANK(R14,R$5:R$108,0),0)</f>
        <v>18</v>
      </c>
      <c r="B14" s="48" t="s">
        <v>59</v>
      </c>
      <c r="C14" s="24" t="s">
        <v>20</v>
      </c>
      <c r="D14" s="25">
        <v>10.32</v>
      </c>
      <c r="E14" s="26">
        <f>IF(AND(D14&gt;0,D14&lt;12.7),INT(46.0849*(13-D14)^1.81),0)</f>
        <v>274</v>
      </c>
      <c r="F14" s="25">
        <v>1.42</v>
      </c>
      <c r="G14" s="26">
        <f>IF(F14&lt;&gt;0,INT(1.84523*((F14*100)-75)^1.348),0)</f>
        <v>534</v>
      </c>
      <c r="H14" s="25"/>
      <c r="I14" s="26">
        <f>IF(H14&lt;&gt;0,INT(0.188807*((H14*100)-210)^1.41),0)</f>
        <v>0</v>
      </c>
      <c r="J14" s="25">
        <v>7.48</v>
      </c>
      <c r="K14" s="26">
        <f>IF(AND(J14&gt;1.53,J14&lt;&gt;"N"),INT(56.0211*(J14-1.5)^1.05),0)</f>
        <v>366</v>
      </c>
      <c r="L14" s="25"/>
      <c r="M14" s="26">
        <f>IF(AND(L14&gt;8.15,L14&lt;&gt;"N"),INT(7.86*(L14-8)^1.1),0)</f>
        <v>0</v>
      </c>
      <c r="N14" s="27">
        <v>3</v>
      </c>
      <c r="O14" s="28" t="s">
        <v>18</v>
      </c>
      <c r="P14" s="29">
        <v>21.58</v>
      </c>
      <c r="Q14" s="26">
        <f>IF(AND(60*N14+P14&lt;254,N14&gt;0),INT(0.11193*(254-(60*N14+P14))^1.88),0)</f>
        <v>191</v>
      </c>
      <c r="R14" s="30">
        <f>SUM(E14,G14,I14,K14,M14,Q14)</f>
        <v>1365</v>
      </c>
    </row>
    <row r="15" spans="1:18" ht="14.1" customHeight="1" x14ac:dyDescent="0.25">
      <c r="A15" s="22">
        <f>IF(R15&lt;&gt;0,+RANK(R15,R$5:R$108,0),0)</f>
        <v>4</v>
      </c>
      <c r="B15" s="48" t="s">
        <v>60</v>
      </c>
      <c r="C15" s="24" t="s">
        <v>17</v>
      </c>
      <c r="D15" s="25">
        <v>9.0299999999999994</v>
      </c>
      <c r="E15" s="26">
        <f>IF(AND(D15&gt;0,D15&lt;12.7),INT(46.0849*(13-D15)^1.81),0)</f>
        <v>558</v>
      </c>
      <c r="F15" s="25">
        <v>1.33</v>
      </c>
      <c r="G15" s="26">
        <f>IF(F15&lt;&gt;0,INT(1.84523*((F15*100)-75)^1.348),0)</f>
        <v>439</v>
      </c>
      <c r="H15" s="25"/>
      <c r="I15" s="26">
        <f>IF(H15&lt;&gt;0,INT(0.188807*((H15*100)-210)^1.41),0)</f>
        <v>0</v>
      </c>
      <c r="J15" s="25"/>
      <c r="K15" s="26">
        <f>IF(AND(J15&gt;1.53,J15&lt;&gt;"N"),INT(56.0211*(J15-1.5)^1.05),0)</f>
        <v>0</v>
      </c>
      <c r="L15" s="25">
        <v>53.07</v>
      </c>
      <c r="M15" s="26">
        <f>IF(AND(L15&gt;8.15,L15&lt;&gt;"N"),INT(7.86*(L15-8)^1.1),0)</f>
        <v>518</v>
      </c>
      <c r="N15" s="27">
        <v>3</v>
      </c>
      <c r="O15" s="28" t="s">
        <v>18</v>
      </c>
      <c r="P15" s="29">
        <v>6.68</v>
      </c>
      <c r="Q15" s="26">
        <f>IF(AND(60*N15+P15&lt;254,N15&gt;0),INT(0.11193*(254-(60*N15+P15))^1.88),0)</f>
        <v>306</v>
      </c>
      <c r="R15" s="30">
        <f>SUM(E15,G15,I15,K15,M15,Q15)</f>
        <v>1821</v>
      </c>
    </row>
    <row r="16" spans="1:18" ht="14.1" customHeight="1" x14ac:dyDescent="0.25">
      <c r="A16" s="22">
        <f>IF(R16&lt;&gt;0,+RANK(R16,R$5:R$108,0),0)</f>
        <v>23</v>
      </c>
      <c r="B16" s="48" t="s">
        <v>61</v>
      </c>
      <c r="C16" s="24" t="s">
        <v>17</v>
      </c>
      <c r="D16" s="25">
        <v>10.39</v>
      </c>
      <c r="E16" s="26">
        <f>IF(AND(D16&gt;0,D16&lt;12.7),INT(46.0849*(13-D16)^1.81),0)</f>
        <v>261</v>
      </c>
      <c r="F16" s="25"/>
      <c r="G16" s="26">
        <f>IF(F16&lt;&gt;0,INT(1.84523*((F16*100)-75)^1.348),0)</f>
        <v>0</v>
      </c>
      <c r="H16" s="25">
        <v>3.48</v>
      </c>
      <c r="I16" s="26">
        <f>IF(H16&lt;&gt;0,INT(0.188807*((H16*100)-210)^1.41),0)</f>
        <v>196</v>
      </c>
      <c r="J16" s="25">
        <v>6.46</v>
      </c>
      <c r="K16" s="26">
        <f>IF(AND(J16&gt;1.53,J16&lt;&gt;"N"),INT(56.0211*(J16-1.5)^1.05),0)</f>
        <v>301</v>
      </c>
      <c r="L16" s="25"/>
      <c r="M16" s="26">
        <f>IF(AND(L16&gt;8.15,L16&lt;&gt;"N"),INT(7.86*(L16-8)^1.1),0)</f>
        <v>0</v>
      </c>
      <c r="N16" s="27">
        <v>3</v>
      </c>
      <c r="O16" s="28" t="s">
        <v>18</v>
      </c>
      <c r="P16" s="29">
        <v>13.58</v>
      </c>
      <c r="Q16" s="26">
        <f>IF(AND(60*N16+P16&lt;254,N16&gt;0),INT(0.11193*(254-(60*N16+P16))^1.88),0)</f>
        <v>249</v>
      </c>
      <c r="R16" s="30">
        <f>SUM(E16,G16,I16,K16,M16,Q16)</f>
        <v>1007</v>
      </c>
    </row>
    <row r="17" spans="1:18" ht="14.1" customHeight="1" x14ac:dyDescent="0.25">
      <c r="A17" s="22">
        <f>IF(R17&lt;&gt;0,+RANK(R17,R$5:R$108,0),0)</f>
        <v>17</v>
      </c>
      <c r="B17" s="48" t="s">
        <v>62</v>
      </c>
      <c r="C17" s="24" t="s">
        <v>23</v>
      </c>
      <c r="D17" s="25">
        <v>9.31</v>
      </c>
      <c r="E17" s="26">
        <f>IF(AND(D17&gt;0,D17&lt;12.7),INT(46.0849*(13-D17)^1.81),0)</f>
        <v>489</v>
      </c>
      <c r="F17" s="25"/>
      <c r="G17" s="26">
        <f>IF(F17&lt;&gt;0,INT(1.84523*((F17*100)-75)^1.348),0)</f>
        <v>0</v>
      </c>
      <c r="H17" s="25">
        <v>3.49</v>
      </c>
      <c r="I17" s="26">
        <f>IF(H17&lt;&gt;0,INT(0.188807*((H17*100)-210)^1.41),0)</f>
        <v>198</v>
      </c>
      <c r="J17" s="25"/>
      <c r="K17" s="26">
        <f>IF(AND(J17&gt;1.53,J17&lt;&gt;"N"),INT(56.0211*(J17-1.5)^1.05),0)</f>
        <v>0</v>
      </c>
      <c r="L17" s="25">
        <v>34.840000000000003</v>
      </c>
      <c r="M17" s="26">
        <f>IF(AND(L17&gt;8.15,L17&lt;&gt;"N"),INT(7.86*(L17-8)^1.1),0)</f>
        <v>293</v>
      </c>
      <c r="N17" s="27">
        <v>2</v>
      </c>
      <c r="O17" s="28" t="s">
        <v>18</v>
      </c>
      <c r="P17" s="29">
        <v>56.98</v>
      </c>
      <c r="Q17" s="26">
        <f>IF(AND(60*N17+P17&lt;254,N17&gt;0),INT(0.11193*(254-(60*N17+P17))^1.88),0)</f>
        <v>394</v>
      </c>
      <c r="R17" s="30">
        <f>SUM(E17,G17,I17,K17,M17,Q17)</f>
        <v>1374</v>
      </c>
    </row>
    <row r="18" spans="1:18" ht="14.1" customHeight="1" thickBot="1" x14ac:dyDescent="0.3">
      <c r="A18" s="32">
        <f>IF(R18&lt;&gt;0,+RANK(R18,R$5:R$108,0),0)</f>
        <v>20</v>
      </c>
      <c r="B18" s="59" t="s">
        <v>63</v>
      </c>
      <c r="C18" s="34" t="s">
        <v>20</v>
      </c>
      <c r="D18" s="35">
        <v>9.23</v>
      </c>
      <c r="E18" s="36">
        <f>IF(AND(D18&gt;0,D18&lt;12.7),INT(46.0849*(13-D18)^1.81),0)</f>
        <v>509</v>
      </c>
      <c r="F18" s="35"/>
      <c r="G18" s="36">
        <f>IF(F18&lt;&gt;0,INT(1.84523*((F18*100)-75)^1.348),0)</f>
        <v>0</v>
      </c>
      <c r="H18" s="35">
        <v>4.2</v>
      </c>
      <c r="I18" s="36">
        <f>IF(H18&lt;&gt;0,INT(0.188807*((H18*100)-210)^1.41),0)</f>
        <v>355</v>
      </c>
      <c r="J18" s="35">
        <v>5.81</v>
      </c>
      <c r="K18" s="36">
        <f>IF(AND(J18&gt;1.53,J18&lt;&gt;"N"),INT(56.0211*(J18-1.5)^1.05),0)</f>
        <v>259</v>
      </c>
      <c r="L18" s="35"/>
      <c r="M18" s="36">
        <f>IF(AND(L18&gt;8.15,L18&lt;&gt;"N"),INT(7.86*(L18-8)^1.1),0)</f>
        <v>0</v>
      </c>
      <c r="N18" s="37">
        <v>3</v>
      </c>
      <c r="O18" s="38" t="s">
        <v>18</v>
      </c>
      <c r="P18" s="39">
        <v>32.119999999999997</v>
      </c>
      <c r="Q18" s="36">
        <f>IF(AND(60*N18+P18&lt;254,N18&gt;0),INT(0.11193*(254-(60*N18+P18))^1.88),0)</f>
        <v>125</v>
      </c>
      <c r="R18" s="40">
        <f>SUM(E18,G18,I18,K18,M18,Q18)</f>
        <v>1248</v>
      </c>
    </row>
    <row r="19" spans="1:18" ht="8.1" customHeight="1" x14ac:dyDescent="0.25"/>
    <row r="20" spans="1:18" ht="18" customHeight="1" thickBot="1" x14ac:dyDescent="0.3">
      <c r="A20" s="2" t="s">
        <v>1</v>
      </c>
      <c r="B20" s="46" t="s">
        <v>31</v>
      </c>
      <c r="C20" s="64"/>
      <c r="D20" s="5">
        <f>LARGE(R23:R27,1)+LARGE(R23:R27,2)+LARGE(R23:R27,3)+LARGE(R23:R27,4)</f>
        <v>6286</v>
      </c>
      <c r="E20" s="65"/>
      <c r="F20" s="7" t="s">
        <v>3</v>
      </c>
      <c r="G20" s="8"/>
      <c r="H20" s="8"/>
      <c r="I20" s="8"/>
      <c r="J20" s="8"/>
      <c r="K20" s="8"/>
      <c r="L20" s="8"/>
      <c r="M20" s="8"/>
      <c r="N20" s="8"/>
      <c r="O20" s="8"/>
      <c r="P20" s="9"/>
      <c r="Q20" s="8"/>
      <c r="R20" s="10">
        <f>IF(D20&lt;&gt;0,+RANK(D20,D$2:D$101,0),0)</f>
        <v>3</v>
      </c>
    </row>
    <row r="21" spans="1:18" ht="14.1" customHeight="1" x14ac:dyDescent="0.25">
      <c r="A21" s="11" t="s">
        <v>4</v>
      </c>
      <c r="B21" s="12" t="s">
        <v>5</v>
      </c>
      <c r="C21" s="13" t="s">
        <v>6</v>
      </c>
      <c r="D21" s="14" t="s">
        <v>7</v>
      </c>
      <c r="E21" s="14"/>
      <c r="F21" s="14" t="s">
        <v>8</v>
      </c>
      <c r="G21" s="14"/>
      <c r="H21" s="14" t="s">
        <v>9</v>
      </c>
      <c r="I21" s="14"/>
      <c r="J21" s="14" t="s">
        <v>10</v>
      </c>
      <c r="K21" s="14"/>
      <c r="L21" s="14" t="s">
        <v>11</v>
      </c>
      <c r="M21" s="14"/>
      <c r="N21" s="14" t="s">
        <v>52</v>
      </c>
      <c r="O21" s="14"/>
      <c r="P21" s="14"/>
      <c r="Q21" s="14"/>
      <c r="R21" s="47" t="s">
        <v>13</v>
      </c>
    </row>
    <row r="22" spans="1:18" ht="14.1" customHeight="1" x14ac:dyDescent="0.25">
      <c r="A22" s="16"/>
      <c r="B22" s="17"/>
      <c r="C22" s="18"/>
      <c r="D22" s="19" t="s">
        <v>14</v>
      </c>
      <c r="E22" s="19" t="s">
        <v>15</v>
      </c>
      <c r="F22" s="19" t="s">
        <v>14</v>
      </c>
      <c r="G22" s="19" t="s">
        <v>15</v>
      </c>
      <c r="H22" s="19" t="s">
        <v>14</v>
      </c>
      <c r="I22" s="19" t="s">
        <v>15</v>
      </c>
      <c r="J22" s="19" t="s">
        <v>14</v>
      </c>
      <c r="K22" s="19" t="s">
        <v>15</v>
      </c>
      <c r="L22" s="19" t="s">
        <v>14</v>
      </c>
      <c r="M22" s="19" t="s">
        <v>15</v>
      </c>
      <c r="N22" s="20" t="s">
        <v>14</v>
      </c>
      <c r="O22" s="20"/>
      <c r="P22" s="20"/>
      <c r="Q22" s="19" t="s">
        <v>15</v>
      </c>
      <c r="R22" s="21"/>
    </row>
    <row r="23" spans="1:18" ht="14.1" customHeight="1" x14ac:dyDescent="0.25">
      <c r="A23" s="22">
        <f>IF(R23&lt;&gt;0,+RANK(R23,R$5:R$108,0),0)</f>
        <v>10</v>
      </c>
      <c r="B23" s="68" t="s">
        <v>64</v>
      </c>
      <c r="C23" s="24" t="s">
        <v>20</v>
      </c>
      <c r="D23" s="25">
        <v>8.8800000000000008</v>
      </c>
      <c r="E23" s="26">
        <f>IF(AND(D23&gt;0,D23&lt;12.7),INT(46.0849*(13-D23)^1.81),0)</f>
        <v>597</v>
      </c>
      <c r="F23" s="25">
        <v>1.21</v>
      </c>
      <c r="G23" s="26">
        <f>IF(F23&lt;&gt;0,INT(1.84523*((F23*100)-75)^1.348),0)</f>
        <v>321</v>
      </c>
      <c r="H23" s="25"/>
      <c r="I23" s="26">
        <f>IF(H23&lt;&gt;0,INT(0.188807*((H23*100)-210)^1.41),0)</f>
        <v>0</v>
      </c>
      <c r="J23" s="25"/>
      <c r="K23" s="26">
        <f>IF(AND(J23&gt;1.53,J23&lt;&gt;"N"),INT(56.0211*(J23-1.5)^1.05),0)</f>
        <v>0</v>
      </c>
      <c r="L23" s="25">
        <v>38.270000000000003</v>
      </c>
      <c r="M23" s="26">
        <f>IF(AND(L23&gt;8.15,L23&lt;&gt;"N"),INT(7.86*(L23-8)^1.1),0)</f>
        <v>334</v>
      </c>
      <c r="N23" s="27">
        <v>2</v>
      </c>
      <c r="O23" s="28" t="s">
        <v>18</v>
      </c>
      <c r="P23" s="29">
        <v>55.52</v>
      </c>
      <c r="Q23" s="26">
        <f>IF(AND(60*N23+P23&lt;254,N23&gt;0),INT(0.11193*(254-(60*N23+P23))^1.88),0)</f>
        <v>408</v>
      </c>
      <c r="R23" s="30">
        <f>SUM(E23,G23,I23,K23,M23,Q23)</f>
        <v>1660</v>
      </c>
    </row>
    <row r="24" spans="1:18" ht="14.1" customHeight="1" x14ac:dyDescent="0.25">
      <c r="A24" s="22">
        <f>IF(R24&lt;&gt;0,+RANK(R24,R$5:R$108,0),0)</f>
        <v>13</v>
      </c>
      <c r="B24" s="48" t="s">
        <v>65</v>
      </c>
      <c r="C24" s="24" t="s">
        <v>17</v>
      </c>
      <c r="D24" s="25">
        <v>9.39</v>
      </c>
      <c r="E24" s="26">
        <f>IF(AND(D24&gt;0,D24&lt;12.7),INT(46.0849*(13-D24)^1.81),0)</f>
        <v>470</v>
      </c>
      <c r="F24" s="25"/>
      <c r="G24" s="26">
        <f>IF(F24&lt;&gt;0,INT(1.84523*((F24*100)-75)^1.348),0)</f>
        <v>0</v>
      </c>
      <c r="H24" s="25">
        <v>3.66</v>
      </c>
      <c r="I24" s="26">
        <f>IF(H24&lt;&gt;0,INT(0.188807*((H24*100)-210)^1.41),0)</f>
        <v>233</v>
      </c>
      <c r="J24" s="25"/>
      <c r="K24" s="26">
        <f>IF(AND(J24&gt;1.53,J24&lt;&gt;"N"),INT(56.0211*(J24-1.5)^1.05),0)</f>
        <v>0</v>
      </c>
      <c r="L24" s="25">
        <v>48.64</v>
      </c>
      <c r="M24" s="26">
        <f>IF(AND(L24&gt;8.15,L24&lt;&gt;"N"),INT(7.86*(L24-8)^1.1),0)</f>
        <v>462</v>
      </c>
      <c r="N24" s="27">
        <v>2</v>
      </c>
      <c r="O24" s="28" t="s">
        <v>18</v>
      </c>
      <c r="P24" s="29">
        <v>58.44</v>
      </c>
      <c r="Q24" s="26">
        <f>IF(AND(60*N24+P24&lt;254,N24&gt;0),INT(0.11193*(254-(60*N24+P24))^1.88),0)</f>
        <v>380</v>
      </c>
      <c r="R24" s="30">
        <f>SUM(E24,G24,I24,K24,M24,Q24)</f>
        <v>1545</v>
      </c>
    </row>
    <row r="25" spans="1:18" ht="14.1" customHeight="1" x14ac:dyDescent="0.25">
      <c r="A25" s="22">
        <f>IF(R25&lt;&gt;0,+RANK(R25,R$5:R$108,0),0)</f>
        <v>11</v>
      </c>
      <c r="B25" s="48" t="s">
        <v>66</v>
      </c>
      <c r="C25" s="24" t="s">
        <v>17</v>
      </c>
      <c r="D25" s="25">
        <v>9.58</v>
      </c>
      <c r="E25" s="26">
        <f>IF(AND(D25&gt;0,D25&lt;12.7),INT(46.0849*(13-D25)^1.81),0)</f>
        <v>426</v>
      </c>
      <c r="F25" s="25">
        <v>1.36</v>
      </c>
      <c r="G25" s="26">
        <f>IF(F25&lt;&gt;0,INT(1.84523*((F25*100)-75)^1.348),0)</f>
        <v>470</v>
      </c>
      <c r="H25" s="25"/>
      <c r="I25" s="26">
        <f>IF(H25&lt;&gt;0,INT(0.188807*((H25*100)-210)^1.41),0)</f>
        <v>0</v>
      </c>
      <c r="J25" s="25">
        <v>7.91</v>
      </c>
      <c r="K25" s="26">
        <f>IF(AND(J25&gt;1.53,J25&lt;&gt;"N"),INT(56.0211*(J25-1.5)^1.05),0)</f>
        <v>394</v>
      </c>
      <c r="L25" s="25"/>
      <c r="M25" s="26">
        <f>IF(AND(L25&gt;8.15,L25&lt;&gt;"N"),INT(7.86*(L25-8)^1.1),0)</f>
        <v>0</v>
      </c>
      <c r="N25" s="27">
        <v>3</v>
      </c>
      <c r="O25" s="28" t="s">
        <v>18</v>
      </c>
      <c r="P25" s="29">
        <v>5.46</v>
      </c>
      <c r="Q25" s="26">
        <f>IF(AND(60*N25+P25&lt;254,N25&gt;0),INT(0.11193*(254-(60*N25+P25))^1.88),0)</f>
        <v>316</v>
      </c>
      <c r="R25" s="30">
        <f>SUM(E25,G25,I25,K25,M25,Q25)</f>
        <v>1606</v>
      </c>
    </row>
    <row r="26" spans="1:18" ht="14.1" customHeight="1" x14ac:dyDescent="0.25">
      <c r="A26" s="22">
        <f>IF(R26&lt;&gt;0,+RANK(R26,R$5:R$108,0),0)</f>
        <v>19</v>
      </c>
      <c r="B26" s="48" t="s">
        <v>67</v>
      </c>
      <c r="C26" s="24" t="s">
        <v>17</v>
      </c>
      <c r="D26" s="25">
        <v>9.77</v>
      </c>
      <c r="E26" s="26">
        <f>IF(AND(D26&gt;0,D26&lt;12.7),INT(46.0849*(13-D26)^1.81),0)</f>
        <v>384</v>
      </c>
      <c r="F26" s="25">
        <v>1.3</v>
      </c>
      <c r="G26" s="26">
        <f>IF(F26&lt;&gt;0,INT(1.84523*((F26*100)-75)^1.348),0)</f>
        <v>409</v>
      </c>
      <c r="H26" s="25"/>
      <c r="I26" s="26">
        <f>IF(H26&lt;&gt;0,INT(0.188807*((H26*100)-210)^1.41),0)</f>
        <v>0</v>
      </c>
      <c r="J26" s="25">
        <v>6.75</v>
      </c>
      <c r="K26" s="26">
        <f>IF(AND(J26&gt;1.53,J26&lt;&gt;"N"),INT(56.0211*(J26-1.5)^1.05),0)</f>
        <v>319</v>
      </c>
      <c r="L26" s="25"/>
      <c r="M26" s="26">
        <f>IF(AND(L26&gt;8.15,L26&lt;&gt;"N"),INT(7.86*(L26-8)^1.1),0)</f>
        <v>0</v>
      </c>
      <c r="N26" s="27">
        <v>3</v>
      </c>
      <c r="O26" s="28" t="s">
        <v>18</v>
      </c>
      <c r="P26" s="29">
        <v>14.94</v>
      </c>
      <c r="Q26" s="26">
        <f>IF(AND(60*N26+P26&lt;254,N26&gt;0),INT(0.11193*(254-(60*N26+P26))^1.88),0)</f>
        <v>239</v>
      </c>
      <c r="R26" s="30">
        <f>SUM(E26,G26,I26,K26,M26,Q26)</f>
        <v>1351</v>
      </c>
    </row>
    <row r="27" spans="1:18" ht="14.1" customHeight="1" thickBot="1" x14ac:dyDescent="0.3">
      <c r="A27" s="32">
        <f>IF(R27&lt;&gt;0,+RANK(R27,R$5:R$108,0),0)</f>
        <v>15</v>
      </c>
      <c r="B27" s="59" t="s">
        <v>68</v>
      </c>
      <c r="C27" s="34" t="s">
        <v>20</v>
      </c>
      <c r="D27" s="35">
        <v>9.11</v>
      </c>
      <c r="E27" s="36">
        <f>IF(AND(D27&gt;0,D27&lt;12.7),INT(46.0849*(13-D27)^1.81),0)</f>
        <v>538</v>
      </c>
      <c r="F27" s="35"/>
      <c r="G27" s="36">
        <f>IF(F27&lt;&gt;0,INT(1.84523*((F27*100)-75)^1.348),0)</f>
        <v>0</v>
      </c>
      <c r="H27" s="35">
        <v>3.73</v>
      </c>
      <c r="I27" s="36">
        <f>IF(H27&lt;&gt;0,INT(0.188807*((H27*100)-210)^1.41),0)</f>
        <v>248</v>
      </c>
      <c r="J27" s="35">
        <v>6.28</v>
      </c>
      <c r="K27" s="36">
        <f>IF(AND(J27&gt;1.53,J27&lt;&gt;"N"),INT(56.0211*(J27-1.5)^1.05),0)</f>
        <v>289</v>
      </c>
      <c r="L27" s="35"/>
      <c r="M27" s="36">
        <f>IF(AND(L27&gt;8.15,L27&lt;&gt;"N"),INT(7.86*(L27-8)^1.1),0)</f>
        <v>0</v>
      </c>
      <c r="N27" s="37">
        <v>2</v>
      </c>
      <c r="O27" s="38" t="s">
        <v>18</v>
      </c>
      <c r="P27" s="39">
        <v>56.29</v>
      </c>
      <c r="Q27" s="36">
        <f>IF(AND(60*N27+P27&lt;254,N27&gt;0),INT(0.11193*(254-(60*N27+P27))^1.88),0)</f>
        <v>400</v>
      </c>
      <c r="R27" s="40">
        <f>SUM(E27,G27,I27,K27,M27,Q27)</f>
        <v>1475</v>
      </c>
    </row>
    <row r="28" spans="1:18" ht="7.5" customHeight="1" x14ac:dyDescent="0.25"/>
    <row r="29" spans="1:18" ht="18" customHeight="1" thickBot="1" x14ac:dyDescent="0.3">
      <c r="A29" s="2" t="s">
        <v>1</v>
      </c>
      <c r="B29" s="46" t="s">
        <v>69</v>
      </c>
      <c r="C29" s="64"/>
      <c r="D29" s="5">
        <f>LARGE(R32:R36,1)+LARGE(R32:R36,2)+LARGE(R32:R36,3)+LARGE(R32:R36,4)</f>
        <v>6708</v>
      </c>
      <c r="E29" s="65"/>
      <c r="F29" s="7" t="s">
        <v>3</v>
      </c>
      <c r="G29" s="8"/>
      <c r="H29" s="8"/>
      <c r="I29" s="8"/>
      <c r="J29" s="8"/>
      <c r="K29" s="8"/>
      <c r="L29" s="8"/>
      <c r="M29" s="8"/>
      <c r="N29" s="8"/>
      <c r="O29" s="8"/>
      <c r="P29" s="9"/>
      <c r="Q29" s="8"/>
      <c r="R29" s="10">
        <f>IF(D29&lt;&gt;0,+RANK(D29,D$2:D$101,0),0)</f>
        <v>2</v>
      </c>
    </row>
    <row r="30" spans="1:18" ht="14.1" customHeight="1" x14ac:dyDescent="0.25">
      <c r="A30" s="11" t="s">
        <v>4</v>
      </c>
      <c r="B30" s="12" t="s">
        <v>5</v>
      </c>
      <c r="C30" s="13" t="s">
        <v>6</v>
      </c>
      <c r="D30" s="14" t="s">
        <v>7</v>
      </c>
      <c r="E30" s="14"/>
      <c r="F30" s="14" t="s">
        <v>8</v>
      </c>
      <c r="G30" s="14"/>
      <c r="H30" s="14" t="s">
        <v>9</v>
      </c>
      <c r="I30" s="14"/>
      <c r="J30" s="14" t="s">
        <v>10</v>
      </c>
      <c r="K30" s="14"/>
      <c r="L30" s="14" t="s">
        <v>11</v>
      </c>
      <c r="M30" s="14"/>
      <c r="N30" s="14" t="s">
        <v>52</v>
      </c>
      <c r="O30" s="14"/>
      <c r="P30" s="14"/>
      <c r="Q30" s="14"/>
      <c r="R30" s="47" t="s">
        <v>13</v>
      </c>
    </row>
    <row r="31" spans="1:18" ht="14.1" customHeight="1" x14ac:dyDescent="0.25">
      <c r="A31" s="16"/>
      <c r="B31" s="17"/>
      <c r="C31" s="18"/>
      <c r="D31" s="19" t="s">
        <v>14</v>
      </c>
      <c r="E31" s="19" t="s">
        <v>15</v>
      </c>
      <c r="F31" s="19" t="s">
        <v>14</v>
      </c>
      <c r="G31" s="19" t="s">
        <v>15</v>
      </c>
      <c r="H31" s="19" t="s">
        <v>14</v>
      </c>
      <c r="I31" s="19" t="s">
        <v>15</v>
      </c>
      <c r="J31" s="19" t="s">
        <v>14</v>
      </c>
      <c r="K31" s="19" t="s">
        <v>15</v>
      </c>
      <c r="L31" s="19" t="s">
        <v>14</v>
      </c>
      <c r="M31" s="19" t="s">
        <v>15</v>
      </c>
      <c r="N31" s="20" t="s">
        <v>14</v>
      </c>
      <c r="O31" s="20"/>
      <c r="P31" s="20"/>
      <c r="Q31" s="19" t="s">
        <v>15</v>
      </c>
      <c r="R31" s="21"/>
    </row>
    <row r="32" spans="1:18" ht="14.1" customHeight="1" x14ac:dyDescent="0.25">
      <c r="A32" s="22">
        <f>IF(R32&lt;&gt;0,+RANK(R32,R$5:R$108,0),0)</f>
        <v>16</v>
      </c>
      <c r="B32" s="48" t="s">
        <v>70</v>
      </c>
      <c r="C32" s="24" t="s">
        <v>17</v>
      </c>
      <c r="D32" s="25">
        <v>9.39</v>
      </c>
      <c r="E32" s="26">
        <f>IF(AND(D32&gt;0,D32&lt;12.7),INT(46.0849*(13-D32)^1.81),0)</f>
        <v>470</v>
      </c>
      <c r="F32" s="25">
        <v>1.39</v>
      </c>
      <c r="G32" s="26">
        <f>IF(F32&lt;&gt;0,INT(1.84523*((F32*100)-75)^1.348),0)</f>
        <v>502</v>
      </c>
      <c r="H32" s="25"/>
      <c r="I32" s="26">
        <f>IF(H32&lt;&gt;0,INT(0.188807*((H32*100)-210)^1.41),0)</f>
        <v>0</v>
      </c>
      <c r="J32" s="25">
        <v>7.72</v>
      </c>
      <c r="K32" s="26">
        <f>IF(AND(J32&gt;1.53,J32&lt;&gt;"N"),INT(56.0211*(J32-1.5)^1.05),0)</f>
        <v>381</v>
      </c>
      <c r="L32" s="25"/>
      <c r="M32" s="26">
        <f>IF(AND(L32&gt;8.15,L32&lt;&gt;"N"),INT(7.86*(L32-8)^1.1),0)</f>
        <v>0</v>
      </c>
      <c r="N32" s="27">
        <v>3</v>
      </c>
      <c r="O32" s="28" t="s">
        <v>18</v>
      </c>
      <c r="P32" s="29">
        <v>52.29</v>
      </c>
      <c r="Q32" s="26">
        <f>IF(AND(60*N32+P32&lt;254,N32&gt;0),INT(0.11193*(254-(60*N32+P32))^1.88),0)</f>
        <v>36</v>
      </c>
      <c r="R32" s="30">
        <f>SUM(E32,G32,I32,K32,M32,Q32)</f>
        <v>1389</v>
      </c>
    </row>
    <row r="33" spans="1:18" ht="14.1" customHeight="1" x14ac:dyDescent="0.25">
      <c r="A33" s="22">
        <f>IF(R33&lt;&gt;0,+RANK(R33,R$5:R$108,0),0)</f>
        <v>2</v>
      </c>
      <c r="B33" s="48" t="s">
        <v>71</v>
      </c>
      <c r="C33" s="24" t="s">
        <v>20</v>
      </c>
      <c r="D33" s="25">
        <v>9.1999999999999993</v>
      </c>
      <c r="E33" s="26">
        <f>IF(AND(D33&gt;0,D33&lt;12.7),INT(46.0849*(13-D33)^1.81),0)</f>
        <v>516</v>
      </c>
      <c r="F33" s="25">
        <v>1.42</v>
      </c>
      <c r="G33" s="26">
        <f>IF(F33&lt;&gt;0,INT(1.84523*((F33*100)-75)^1.348),0)</f>
        <v>534</v>
      </c>
      <c r="H33" s="25"/>
      <c r="I33" s="26">
        <f>IF(H33&lt;&gt;0,INT(0.188807*((H33*100)-210)^1.41),0)</f>
        <v>0</v>
      </c>
      <c r="J33" s="25">
        <v>7.63</v>
      </c>
      <c r="K33" s="26">
        <f>IF(AND(J33&gt;1.53,J33&lt;&gt;"N"),INT(56.0211*(J33-1.5)^1.05),0)</f>
        <v>375</v>
      </c>
      <c r="L33" s="25"/>
      <c r="M33" s="26">
        <f>IF(AND(L33&gt;8.15,L33&lt;&gt;"N"),INT(7.86*(L33-8)^1.1),0)</f>
        <v>0</v>
      </c>
      <c r="N33" s="27">
        <v>2</v>
      </c>
      <c r="O33" s="28" t="s">
        <v>18</v>
      </c>
      <c r="P33" s="29">
        <v>45.39</v>
      </c>
      <c r="Q33" s="26">
        <f>IF(AND(60*N33+P33&lt;254,N33&gt;0),INT(0.11193*(254-(60*N33+P33))^1.88),0)</f>
        <v>513</v>
      </c>
      <c r="R33" s="30">
        <f>SUM(E33,G33,I33,K33,M33,Q33)</f>
        <v>1938</v>
      </c>
    </row>
    <row r="34" spans="1:18" ht="14.1" customHeight="1" x14ac:dyDescent="0.25">
      <c r="A34" s="22">
        <f>IF(R34&lt;&gt;0,+RANK(R34,R$5:R$108,0),0)</f>
        <v>14</v>
      </c>
      <c r="B34" s="48" t="s">
        <v>72</v>
      </c>
      <c r="C34" s="24" t="s">
        <v>20</v>
      </c>
      <c r="D34" s="25">
        <v>8.75</v>
      </c>
      <c r="E34" s="26">
        <f>IF(AND(D34&gt;0,D34&lt;12.7),INT(46.0849*(13-D34)^1.81),0)</f>
        <v>632</v>
      </c>
      <c r="F34" s="25">
        <v>1.36</v>
      </c>
      <c r="G34" s="26">
        <f>IF(F34&lt;&gt;0,INT(1.84523*((F34*100)-75)^1.348),0)</f>
        <v>470</v>
      </c>
      <c r="H34" s="25"/>
      <c r="I34" s="26">
        <f>IF(H34&lt;&gt;0,INT(0.188807*((H34*100)-210)^1.41),0)</f>
        <v>0</v>
      </c>
      <c r="J34" s="25"/>
      <c r="K34" s="26">
        <f>IF(AND(J34&gt;1.53,J34&lt;&gt;"N"),INT(56.0211*(J34-1.5)^1.05),0)</f>
        <v>0</v>
      </c>
      <c r="L34" s="25">
        <v>33.450000000000003</v>
      </c>
      <c r="M34" s="26">
        <f>IF(AND(L34&gt;8.15,L34&lt;&gt;"N"),INT(7.86*(L34-8)^1.1),0)</f>
        <v>276</v>
      </c>
      <c r="N34" s="27">
        <v>3</v>
      </c>
      <c r="O34" s="28" t="s">
        <v>18</v>
      </c>
      <c r="P34" s="29">
        <v>28.31</v>
      </c>
      <c r="Q34" s="26">
        <f>IF(AND(60*N34+P34&lt;254,N34&gt;0),INT(0.11193*(254-(60*N34+P34))^1.88),0)</f>
        <v>147</v>
      </c>
      <c r="R34" s="30">
        <f>SUM(E34,G34,I34,K34,M34,Q34)</f>
        <v>1525</v>
      </c>
    </row>
    <row r="35" spans="1:18" ht="14.1" customHeight="1" x14ac:dyDescent="0.25">
      <c r="A35" s="22">
        <f>IF(R35&lt;&gt;0,+RANK(R35,R$5:R$108,0),0)</f>
        <v>3</v>
      </c>
      <c r="B35" s="48" t="s">
        <v>73</v>
      </c>
      <c r="C35" s="24" t="s">
        <v>23</v>
      </c>
      <c r="D35" s="25">
        <v>8.68</v>
      </c>
      <c r="E35" s="26">
        <f>IF(AND(D35&gt;0,D35&lt;12.7),INT(46.0849*(13-D35)^1.81),0)</f>
        <v>651</v>
      </c>
      <c r="F35" s="25"/>
      <c r="G35" s="26">
        <f>IF(F35&lt;&gt;0,INT(1.84523*((F35*100)-75)^1.348),0)</f>
        <v>0</v>
      </c>
      <c r="H35" s="25">
        <v>4.46</v>
      </c>
      <c r="I35" s="26">
        <f>IF(H35&lt;&gt;0,INT(0.188807*((H35*100)-210)^1.41),0)</f>
        <v>418</v>
      </c>
      <c r="J35" s="25">
        <v>8.64</v>
      </c>
      <c r="K35" s="26">
        <f>IF(AND(J35&gt;1.53,J35&lt;&gt;"N"),INT(56.0211*(J35-1.5)^1.05),0)</f>
        <v>441</v>
      </c>
      <c r="L35" s="25"/>
      <c r="M35" s="26">
        <f>IF(AND(L35&gt;8.15,L35&lt;&gt;"N"),INT(7.86*(L35-8)^1.1),0)</f>
        <v>0</v>
      </c>
      <c r="N35" s="27">
        <v>3</v>
      </c>
      <c r="O35" s="28" t="s">
        <v>18</v>
      </c>
      <c r="P35" s="29">
        <v>2.14</v>
      </c>
      <c r="Q35" s="26">
        <f>IF(AND(60*N35+P35&lt;254,N35&gt;0),INT(0.11193*(254-(60*N35+P35))^1.88),0)</f>
        <v>346</v>
      </c>
      <c r="R35" s="30">
        <f>SUM(E35,G35,I35,K35,M35,Q35)</f>
        <v>1856</v>
      </c>
    </row>
    <row r="36" spans="1:18" ht="14.1" customHeight="1" thickBot="1" x14ac:dyDescent="0.3">
      <c r="A36" s="32">
        <f>IF(R36&lt;&gt;0,+RANK(R36,R$5:R$108,0),0)</f>
        <v>22</v>
      </c>
      <c r="B36" s="59" t="s">
        <v>74</v>
      </c>
      <c r="C36" s="34" t="s">
        <v>23</v>
      </c>
      <c r="D36" s="35">
        <v>9.67</v>
      </c>
      <c r="E36" s="36">
        <f>IF(AND(D36&gt;0,D36&lt;12.7),INT(46.0849*(13-D36)^1.81),0)</f>
        <v>406</v>
      </c>
      <c r="F36" s="35"/>
      <c r="G36" s="36">
        <f>IF(F36&lt;&gt;0,INT(1.84523*((F36*100)-75)^1.348),0)</f>
        <v>0</v>
      </c>
      <c r="H36" s="35">
        <v>3.56</v>
      </c>
      <c r="I36" s="36">
        <f>IF(H36&lt;&gt;0,INT(0.188807*((H36*100)-210)^1.41),0)</f>
        <v>212</v>
      </c>
      <c r="J36" s="35"/>
      <c r="K36" s="36">
        <f>IF(AND(J36&gt;1.53,J36&lt;&gt;"N"),INT(56.0211*(J36-1.5)^1.05),0)</f>
        <v>0</v>
      </c>
      <c r="L36" s="35">
        <v>26.96</v>
      </c>
      <c r="M36" s="36">
        <f>IF(AND(L36&gt;8.15,L36&lt;&gt;"N"),INT(7.86*(L36-8)^1.1),0)</f>
        <v>200</v>
      </c>
      <c r="N36" s="37">
        <v>3</v>
      </c>
      <c r="O36" s="38" t="s">
        <v>18</v>
      </c>
      <c r="P36" s="39">
        <v>11.05</v>
      </c>
      <c r="Q36" s="36">
        <f>IF(AND(60*N36+P36&lt;254,N36&gt;0),INT(0.11193*(254-(60*N36+P36))^1.88),0)</f>
        <v>269</v>
      </c>
      <c r="R36" s="40">
        <f>SUM(E36,G36,I36,K36,M36,Q36)</f>
        <v>1087</v>
      </c>
    </row>
    <row r="37" spans="1:18" ht="8.1" customHeight="1" x14ac:dyDescent="0.25"/>
    <row r="38" spans="1:18" ht="18" customHeight="1" thickBot="1" x14ac:dyDescent="0.3">
      <c r="A38" s="2" t="s">
        <v>75</v>
      </c>
      <c r="B38" s="46" t="s">
        <v>76</v>
      </c>
      <c r="C38" s="64"/>
      <c r="D38" s="5">
        <f>LARGE(R41:R45,1)+LARGE(R41:R45,2)+LARGE(R41:R45,3)+LARGE(R41:R45,4)</f>
        <v>5372</v>
      </c>
      <c r="E38" s="51"/>
      <c r="F38" s="7" t="s">
        <v>3</v>
      </c>
      <c r="G38" s="8"/>
      <c r="H38" s="8"/>
      <c r="I38" s="8"/>
      <c r="J38" s="8"/>
      <c r="K38" s="8"/>
      <c r="L38" s="8"/>
      <c r="M38" s="8"/>
      <c r="N38" s="8"/>
      <c r="O38" s="8"/>
      <c r="P38" s="9"/>
      <c r="Q38" s="8"/>
      <c r="R38" s="10">
        <f>IF(D38&lt;&gt;0,+RANK(D38,D$2:D$101,0),0)</f>
        <v>5</v>
      </c>
    </row>
    <row r="39" spans="1:18" ht="14.1" customHeight="1" x14ac:dyDescent="0.25">
      <c r="A39" s="11" t="s">
        <v>4</v>
      </c>
      <c r="B39" s="12" t="s">
        <v>5</v>
      </c>
      <c r="C39" s="13" t="s">
        <v>6</v>
      </c>
      <c r="D39" s="14" t="s">
        <v>7</v>
      </c>
      <c r="E39" s="14"/>
      <c r="F39" s="14" t="s">
        <v>8</v>
      </c>
      <c r="G39" s="14"/>
      <c r="H39" s="14" t="s">
        <v>9</v>
      </c>
      <c r="I39" s="14"/>
      <c r="J39" s="14" t="s">
        <v>10</v>
      </c>
      <c r="K39" s="14"/>
      <c r="L39" s="14" t="s">
        <v>11</v>
      </c>
      <c r="M39" s="14"/>
      <c r="N39" s="14" t="s">
        <v>52</v>
      </c>
      <c r="O39" s="14"/>
      <c r="P39" s="14"/>
      <c r="Q39" s="14"/>
      <c r="R39" s="47" t="s">
        <v>13</v>
      </c>
    </row>
    <row r="40" spans="1:18" ht="14.1" customHeight="1" x14ac:dyDescent="0.25">
      <c r="A40" s="16"/>
      <c r="B40" s="17"/>
      <c r="C40" s="18"/>
      <c r="D40" s="19" t="s">
        <v>14</v>
      </c>
      <c r="E40" s="19" t="s">
        <v>15</v>
      </c>
      <c r="F40" s="19" t="s">
        <v>14</v>
      </c>
      <c r="G40" s="19" t="s">
        <v>15</v>
      </c>
      <c r="H40" s="19" t="s">
        <v>14</v>
      </c>
      <c r="I40" s="19" t="s">
        <v>15</v>
      </c>
      <c r="J40" s="19" t="s">
        <v>14</v>
      </c>
      <c r="K40" s="19" t="s">
        <v>15</v>
      </c>
      <c r="L40" s="19" t="s">
        <v>14</v>
      </c>
      <c r="M40" s="19" t="s">
        <v>15</v>
      </c>
      <c r="N40" s="20" t="s">
        <v>14</v>
      </c>
      <c r="O40" s="20"/>
      <c r="P40" s="20"/>
      <c r="Q40" s="19" t="s">
        <v>15</v>
      </c>
      <c r="R40" s="21"/>
    </row>
    <row r="41" spans="1:18" ht="14.1" customHeight="1" x14ac:dyDescent="0.25">
      <c r="A41" s="22">
        <f>IF(R41&lt;&gt;0,+RANK(R41,R$5:R$108,0),0)</f>
        <v>8</v>
      </c>
      <c r="B41" s="48" t="s">
        <v>77</v>
      </c>
      <c r="C41" s="24" t="s">
        <v>20</v>
      </c>
      <c r="D41" s="25">
        <v>9.19</v>
      </c>
      <c r="E41" s="26">
        <f>IF(AND(D41&gt;0,D41&lt;12.7),INT(46.0849*(13-D41)^1.81),0)</f>
        <v>518</v>
      </c>
      <c r="F41" s="25">
        <v>1.36</v>
      </c>
      <c r="G41" s="26">
        <f>IF(F41&lt;&gt;0,INT(1.84523*((F41*100)-75)^1.348),0)</f>
        <v>470</v>
      </c>
      <c r="H41" s="25"/>
      <c r="I41" s="26">
        <f>IF(H41&lt;&gt;0,INT(0.188807*((H41*100)-210)^1.41),0)</f>
        <v>0</v>
      </c>
      <c r="J41" s="25">
        <v>7.67</v>
      </c>
      <c r="K41" s="26">
        <f>IF(AND(J41&gt;1.53,J41&lt;&gt;"N"),INT(56.0211*(J41-1.5)^1.05),0)</f>
        <v>378</v>
      </c>
      <c r="L41" s="25"/>
      <c r="M41" s="26">
        <f>IF(AND(L41&gt;8.15,L41&lt;&gt;"N"),INT(7.86*(L41-8)^1.1),0)</f>
        <v>0</v>
      </c>
      <c r="N41" s="27">
        <v>3</v>
      </c>
      <c r="O41" s="28" t="s">
        <v>18</v>
      </c>
      <c r="P41" s="29">
        <v>1.78</v>
      </c>
      <c r="Q41" s="26">
        <f>IF(AND(60*N41+P41&lt;254,N41&gt;0),INT(0.11193*(254-(60*N41+P41))^1.88),0)</f>
        <v>349</v>
      </c>
      <c r="R41" s="30">
        <f>SUM(E41,G41,I41,K41,M41,Q41)</f>
        <v>1715</v>
      </c>
    </row>
    <row r="42" spans="1:18" ht="14.1" customHeight="1" x14ac:dyDescent="0.25">
      <c r="A42" s="22">
        <f>IF(R42&lt;&gt;0,+RANK(R42,R$5:R$108,0),0)</f>
        <v>12</v>
      </c>
      <c r="B42" s="48" t="s">
        <v>78</v>
      </c>
      <c r="C42" s="24" t="s">
        <v>23</v>
      </c>
      <c r="D42" s="25">
        <v>9.06</v>
      </c>
      <c r="E42" s="26">
        <f>IF(AND(D42&gt;0,D42&lt;12.7),INT(46.0849*(13-D42)^1.81),0)</f>
        <v>551</v>
      </c>
      <c r="F42" s="25"/>
      <c r="G42" s="26">
        <f>IF(F42&lt;&gt;0,INT(1.84523*((F42*100)-75)^1.348),0)</f>
        <v>0</v>
      </c>
      <c r="H42" s="25">
        <v>3.99</v>
      </c>
      <c r="I42" s="26">
        <f>IF(H42&lt;&gt;0,INT(0.188807*((H42*100)-210)^1.41),0)</f>
        <v>306</v>
      </c>
      <c r="J42" s="25"/>
      <c r="K42" s="26">
        <f>IF(AND(J42&gt;1.53,J42&lt;&gt;"N"),INT(56.0211*(J42-1.5)^1.05),0)</f>
        <v>0</v>
      </c>
      <c r="L42" s="25">
        <v>38.4</v>
      </c>
      <c r="M42" s="26">
        <f>IF(AND(L42&gt;8.15,L42&lt;&gt;"N"),INT(7.86*(L42-8)^1.1),0)</f>
        <v>336</v>
      </c>
      <c r="N42" s="27">
        <v>2</v>
      </c>
      <c r="O42" s="28" t="s">
        <v>18</v>
      </c>
      <c r="P42" s="29">
        <v>56.96</v>
      </c>
      <c r="Q42" s="26">
        <f>IF(AND(60*N42+P42&lt;254,N42&gt;0),INT(0.11193*(254-(60*N42+P42))^1.88),0)</f>
        <v>394</v>
      </c>
      <c r="R42" s="30">
        <f>SUM(E42,G42,I42,K42,M42,Q42)</f>
        <v>1587</v>
      </c>
    </row>
    <row r="43" spans="1:18" ht="14.1" customHeight="1" x14ac:dyDescent="0.25">
      <c r="A43" s="22">
        <f>IF(R43&lt;&gt;0,+RANK(R43,R$5:R$108,0),0)</f>
        <v>25</v>
      </c>
      <c r="B43" s="48" t="s">
        <v>79</v>
      </c>
      <c r="C43" s="24" t="s">
        <v>23</v>
      </c>
      <c r="D43" s="25">
        <v>10.16</v>
      </c>
      <c r="E43" s="26">
        <f>IF(AND(D43&gt;0,D43&lt;12.7),INT(46.0849*(13-D43)^1.81),0)</f>
        <v>304</v>
      </c>
      <c r="F43" s="25"/>
      <c r="G43" s="26">
        <f>IF(F43&lt;&gt;0,INT(1.84523*((F43*100)-75)^1.348),0)</f>
        <v>0</v>
      </c>
      <c r="H43" s="25">
        <v>3.22</v>
      </c>
      <c r="I43" s="26">
        <f>IF(H43&lt;&gt;0,INT(0.188807*((H43*100)-210)^1.41),0)</f>
        <v>146</v>
      </c>
      <c r="J43" s="25"/>
      <c r="K43" s="26">
        <f>IF(AND(J43&gt;1.53,J43&lt;&gt;"N"),INT(56.0211*(J43-1.5)^1.05),0)</f>
        <v>0</v>
      </c>
      <c r="L43" s="25">
        <v>32.14</v>
      </c>
      <c r="M43" s="26">
        <f>IF(AND(L43&gt;8.15,L43&lt;&gt;"N"),INT(7.86*(L43-8)^1.1),0)</f>
        <v>260</v>
      </c>
      <c r="N43" s="27">
        <v>3</v>
      </c>
      <c r="O43" s="28" t="s">
        <v>18</v>
      </c>
      <c r="P43" s="29">
        <v>13.74</v>
      </c>
      <c r="Q43" s="26">
        <f>IF(AND(60*N43+P43&lt;254,N43&gt;0),INT(0.11193*(254-(60*N43+P43))^1.88),0)</f>
        <v>248</v>
      </c>
      <c r="R43" s="30">
        <f>SUM(E43,G43,I43,K43,M43,Q43)</f>
        <v>958</v>
      </c>
    </row>
    <row r="44" spans="1:18" ht="14.1" customHeight="1" x14ac:dyDescent="0.25">
      <c r="A44" s="22">
        <f>IF(R44&lt;&gt;0,+RANK(R44,R$5:R$108,0),0)</f>
        <v>21</v>
      </c>
      <c r="B44" s="48" t="s">
        <v>80</v>
      </c>
      <c r="C44" s="24" t="s">
        <v>17</v>
      </c>
      <c r="D44" s="25">
        <v>9.33</v>
      </c>
      <c r="E44" s="26">
        <f>IF(AND(D44&gt;0,D44&lt;12.7),INT(46.0849*(13-D44)^1.81),0)</f>
        <v>484</v>
      </c>
      <c r="F44" s="25"/>
      <c r="G44" s="26">
        <f>IF(F44&lt;&gt;0,INT(1.84523*((F44*100)-75)^1.348),0)</f>
        <v>0</v>
      </c>
      <c r="H44" s="25">
        <v>3.87</v>
      </c>
      <c r="I44" s="26">
        <f>IF(H44&lt;&gt;0,INT(0.188807*((H44*100)-210)^1.41),0)</f>
        <v>279</v>
      </c>
      <c r="J44" s="25">
        <v>6.12</v>
      </c>
      <c r="K44" s="26">
        <f>IF(AND(J44&gt;1.53,J44&lt;&gt;"N"),INT(56.0211*(J44-1.5)^1.05),0)</f>
        <v>279</v>
      </c>
      <c r="L44" s="25"/>
      <c r="M44" s="26">
        <f>IF(AND(L44&gt;8.15,L44&lt;&gt;"N"),INT(7.86*(L44-8)^1.1),0)</f>
        <v>0</v>
      </c>
      <c r="N44" s="27">
        <v>3</v>
      </c>
      <c r="O44" s="28" t="s">
        <v>18</v>
      </c>
      <c r="P44" s="29">
        <v>47.76</v>
      </c>
      <c r="Q44" s="26">
        <f>IF(AND(60*N44+P44&lt;254,N44&gt;0),INT(0.11193*(254-(60*N44+P44))^1.88),0)</f>
        <v>52</v>
      </c>
      <c r="R44" s="30">
        <f>SUM(E44,G44,I44,K44,M44,Q44)</f>
        <v>1094</v>
      </c>
    </row>
    <row r="45" spans="1:18" ht="14.1" customHeight="1" thickBot="1" x14ac:dyDescent="0.3">
      <c r="A45" s="32">
        <f>IF(R45&lt;&gt;0,+RANK(R45,R$5:R$108,0),0)</f>
        <v>24</v>
      </c>
      <c r="B45" s="59" t="s">
        <v>81</v>
      </c>
      <c r="C45" s="34" t="s">
        <v>20</v>
      </c>
      <c r="D45" s="35">
        <v>10.37</v>
      </c>
      <c r="E45" s="36">
        <f>IF(AND(D45&gt;0,D45&lt;12.7),INT(46.0849*(13-D45)^1.81),0)</f>
        <v>265</v>
      </c>
      <c r="F45" s="35">
        <v>1.18</v>
      </c>
      <c r="G45" s="36">
        <f>IF(F45&lt;&gt;0,INT(1.84523*((F45*100)-75)^1.348),0)</f>
        <v>293</v>
      </c>
      <c r="H45" s="35"/>
      <c r="I45" s="36">
        <f>IF(H45&lt;&gt;0,INT(0.188807*((H45*100)-210)^1.41),0)</f>
        <v>0</v>
      </c>
      <c r="J45" s="35">
        <v>7.68</v>
      </c>
      <c r="K45" s="36">
        <f>IF(AND(J45&gt;1.53,J45&lt;&gt;"N"),INT(56.0211*(J45-1.5)^1.05),0)</f>
        <v>379</v>
      </c>
      <c r="L45" s="35"/>
      <c r="M45" s="36">
        <f>IF(AND(L45&gt;8.15,L45&lt;&gt;"N"),INT(7.86*(L45-8)^1.1),0)</f>
        <v>0</v>
      </c>
      <c r="N45" s="37">
        <v>3</v>
      </c>
      <c r="O45" s="38" t="s">
        <v>18</v>
      </c>
      <c r="P45" s="39">
        <v>51.24</v>
      </c>
      <c r="Q45" s="36">
        <f>IF(AND(60*N45+P45&lt;254,N45&gt;0),INT(0.11193*(254-(60*N45+P45))^1.88),0)</f>
        <v>39</v>
      </c>
      <c r="R45" s="40">
        <f>SUM(E45,G45,I45,K45,M45,Q45)</f>
        <v>976</v>
      </c>
    </row>
    <row r="46" spans="1:18" ht="8.1" customHeight="1" x14ac:dyDescent="0.25"/>
    <row r="47" spans="1:18" ht="18" customHeight="1" thickBot="1" x14ac:dyDescent="0.3">
      <c r="A47" s="2" t="s">
        <v>1</v>
      </c>
      <c r="B47" s="3"/>
      <c r="C47" s="64"/>
      <c r="D47" s="5">
        <f>LARGE(R50:R54,1)+LARGE(R50:R54,2)+LARGE(R50:R54,3)+LARGE(R50:R54,4)</f>
        <v>0</v>
      </c>
      <c r="E47" s="65"/>
      <c r="F47" s="7" t="s">
        <v>3</v>
      </c>
      <c r="G47" s="8"/>
      <c r="H47" s="8"/>
      <c r="I47" s="8"/>
      <c r="J47" s="8"/>
      <c r="K47" s="8"/>
      <c r="L47" s="8"/>
      <c r="M47" s="8"/>
      <c r="N47" s="8"/>
      <c r="O47" s="8"/>
      <c r="P47" s="9"/>
      <c r="Q47" s="8"/>
      <c r="R47" s="10">
        <f>IF(D47&lt;&gt;0,+RANK(D47,D$2:D$101,0),0)</f>
        <v>0</v>
      </c>
    </row>
    <row r="48" spans="1:18" ht="14.1" customHeight="1" x14ac:dyDescent="0.25">
      <c r="A48" s="11" t="s">
        <v>4</v>
      </c>
      <c r="B48" s="12" t="s">
        <v>5</v>
      </c>
      <c r="C48" s="13" t="s">
        <v>6</v>
      </c>
      <c r="D48" s="14" t="s">
        <v>7</v>
      </c>
      <c r="E48" s="14"/>
      <c r="F48" s="14" t="s">
        <v>8</v>
      </c>
      <c r="G48" s="14"/>
      <c r="H48" s="14" t="s">
        <v>9</v>
      </c>
      <c r="I48" s="14"/>
      <c r="J48" s="14" t="s">
        <v>10</v>
      </c>
      <c r="K48" s="14"/>
      <c r="L48" s="14" t="s">
        <v>11</v>
      </c>
      <c r="M48" s="14"/>
      <c r="N48" s="14" t="s">
        <v>52</v>
      </c>
      <c r="O48" s="14"/>
      <c r="P48" s="14"/>
      <c r="Q48" s="14"/>
      <c r="R48" s="47" t="s">
        <v>13</v>
      </c>
    </row>
    <row r="49" spans="1:18" ht="14.1" customHeight="1" x14ac:dyDescent="0.25">
      <c r="A49" s="16"/>
      <c r="B49" s="17"/>
      <c r="C49" s="18"/>
      <c r="D49" s="19" t="s">
        <v>14</v>
      </c>
      <c r="E49" s="19" t="s">
        <v>15</v>
      </c>
      <c r="F49" s="19" t="s">
        <v>14</v>
      </c>
      <c r="G49" s="19" t="s">
        <v>15</v>
      </c>
      <c r="H49" s="19" t="s">
        <v>14</v>
      </c>
      <c r="I49" s="19" t="s">
        <v>15</v>
      </c>
      <c r="J49" s="19" t="s">
        <v>14</v>
      </c>
      <c r="K49" s="19" t="s">
        <v>15</v>
      </c>
      <c r="L49" s="19" t="s">
        <v>14</v>
      </c>
      <c r="M49" s="19" t="s">
        <v>15</v>
      </c>
      <c r="N49" s="20" t="s">
        <v>14</v>
      </c>
      <c r="O49" s="20"/>
      <c r="P49" s="20"/>
      <c r="Q49" s="19" t="s">
        <v>15</v>
      </c>
      <c r="R49" s="21"/>
    </row>
    <row r="50" spans="1:18" ht="14.1" customHeight="1" x14ac:dyDescent="0.25">
      <c r="A50" s="22">
        <f>IF(R50&lt;&gt;0,+RANK(R50,R$5:R$108,0),0)</f>
        <v>0</v>
      </c>
      <c r="B50" s="23"/>
      <c r="C50" s="62"/>
      <c r="D50" s="25"/>
      <c r="E50" s="26">
        <f>IF(AND(D50&gt;0,D50&lt;12.7),INT(46.0849*(13-D50)^1.81),0)</f>
        <v>0</v>
      </c>
      <c r="F50" s="25"/>
      <c r="G50" s="26">
        <f>IF(F50&lt;&gt;0,INT(1.84523*((F50*100)-75)^1.348),0)</f>
        <v>0</v>
      </c>
      <c r="H50" s="25"/>
      <c r="I50" s="26">
        <f>IF(H50&lt;&gt;0,INT(0.188807*((H50*100)-210)^1.41),0)</f>
        <v>0</v>
      </c>
      <c r="J50" s="25"/>
      <c r="K50" s="26">
        <f>IF(AND(J50&gt;1.53,J50&lt;&gt;"N"),INT(56.0211*(J50-1.5)^1.05),0)</f>
        <v>0</v>
      </c>
      <c r="L50" s="25"/>
      <c r="M50" s="26">
        <f>IF(AND(L50&gt;8.15,L50&lt;&gt;"N"),INT(7.86*(L50-8)^1.1),0)</f>
        <v>0</v>
      </c>
      <c r="N50" s="27"/>
      <c r="O50" s="28" t="s">
        <v>18</v>
      </c>
      <c r="P50" s="29"/>
      <c r="Q50" s="26">
        <f>IF(AND(60*N50+P50&lt;254,N50&gt;0),INT(0.11193*(254-(60*N50+P50))^1.88),0)</f>
        <v>0</v>
      </c>
      <c r="R50" s="30">
        <f>SUM(E50,G50,I50,K50,M50,Q50)</f>
        <v>0</v>
      </c>
    </row>
    <row r="51" spans="1:18" ht="14.1" customHeight="1" x14ac:dyDescent="0.25">
      <c r="A51" s="22">
        <f>IF(R51&lt;&gt;0,+RANK(R51,R$5:R$108,0),0)</f>
        <v>0</v>
      </c>
      <c r="B51" s="23"/>
      <c r="C51" s="62"/>
      <c r="D51" s="25"/>
      <c r="E51" s="26">
        <f>IF(AND(D51&gt;0,D51&lt;12.7),INT(46.0849*(13-D51)^1.81),0)</f>
        <v>0</v>
      </c>
      <c r="F51" s="25"/>
      <c r="G51" s="26">
        <f>IF(F51&lt;&gt;0,INT(1.84523*((F51*100)-75)^1.348),0)</f>
        <v>0</v>
      </c>
      <c r="H51" s="25"/>
      <c r="I51" s="26">
        <f>IF(H51&lt;&gt;0,INT(0.188807*((H51*100)-210)^1.41),0)</f>
        <v>0</v>
      </c>
      <c r="J51" s="25"/>
      <c r="K51" s="26">
        <f>IF(AND(J51&gt;1.53,J51&lt;&gt;"N"),INT(56.0211*(J51-1.5)^1.05),0)</f>
        <v>0</v>
      </c>
      <c r="L51" s="25"/>
      <c r="M51" s="26">
        <f>IF(AND(L51&gt;8.15,L51&lt;&gt;"N"),INT(7.86*(L51-8)^1.1),0)</f>
        <v>0</v>
      </c>
      <c r="N51" s="27"/>
      <c r="O51" s="28" t="s">
        <v>18</v>
      </c>
      <c r="P51" s="29"/>
      <c r="Q51" s="26">
        <f>IF(AND(60*N51+P51&lt;254,N51&gt;0),INT(0.11193*(254-(60*N51+P51))^1.88),0)</f>
        <v>0</v>
      </c>
      <c r="R51" s="30">
        <f>SUM(E51,G51,I51,K51,M51,Q51)</f>
        <v>0</v>
      </c>
    </row>
    <row r="52" spans="1:18" ht="14.1" customHeight="1" x14ac:dyDescent="0.25">
      <c r="A52" s="22">
        <f>IF(R52&lt;&gt;0,+RANK(R52,R$5:R$108,0),0)</f>
        <v>0</v>
      </c>
      <c r="B52" s="23"/>
      <c r="C52" s="62"/>
      <c r="D52" s="25"/>
      <c r="E52" s="26">
        <f>IF(AND(D52&gt;0,D52&lt;12.7),INT(46.0849*(13-D52)^1.81),0)</f>
        <v>0</v>
      </c>
      <c r="F52" s="25"/>
      <c r="G52" s="26">
        <f>IF(F52&lt;&gt;0,INT(1.84523*((F52*100)-75)^1.348),0)</f>
        <v>0</v>
      </c>
      <c r="H52" s="25"/>
      <c r="I52" s="26">
        <f>IF(H52&lt;&gt;0,INT(0.188807*((H52*100)-210)^1.41),0)</f>
        <v>0</v>
      </c>
      <c r="J52" s="25"/>
      <c r="K52" s="26">
        <f>IF(AND(J52&gt;1.53,J52&lt;&gt;"N"),INT(56.0211*(J52-1.5)^1.05),0)</f>
        <v>0</v>
      </c>
      <c r="L52" s="25"/>
      <c r="M52" s="26">
        <f>IF(AND(L52&gt;8.15,L52&lt;&gt;"N"),INT(7.86*(L52-8)^1.1),0)</f>
        <v>0</v>
      </c>
      <c r="N52" s="27"/>
      <c r="O52" s="28" t="s">
        <v>18</v>
      </c>
      <c r="P52" s="29"/>
      <c r="Q52" s="26">
        <f>IF(AND(60*N52+P52&lt;254,N52&gt;0),INT(0.11193*(254-(60*N52+P52))^1.88),0)</f>
        <v>0</v>
      </c>
      <c r="R52" s="30">
        <f>SUM(E52,G52,I52,K52,M52,Q52)</f>
        <v>0</v>
      </c>
    </row>
    <row r="53" spans="1:18" ht="14.1" customHeight="1" x14ac:dyDescent="0.25">
      <c r="A53" s="22">
        <f>IF(R53&lt;&gt;0,+RANK(R53,R$5:R$108,0),0)</f>
        <v>0</v>
      </c>
      <c r="B53" s="23"/>
      <c r="C53" s="62"/>
      <c r="D53" s="25"/>
      <c r="E53" s="26">
        <f>IF(AND(D53&gt;0,D53&lt;12.7),INT(46.0849*(13-D53)^1.81),0)</f>
        <v>0</v>
      </c>
      <c r="F53" s="25"/>
      <c r="G53" s="26">
        <f>IF(F53&lt;&gt;0,INT(1.84523*((F53*100)-75)^1.348),0)</f>
        <v>0</v>
      </c>
      <c r="H53" s="25"/>
      <c r="I53" s="26">
        <f>IF(H53&lt;&gt;0,INT(0.188807*((H53*100)-210)^1.41),0)</f>
        <v>0</v>
      </c>
      <c r="J53" s="25"/>
      <c r="K53" s="26">
        <f>IF(AND(J53&gt;1.53,J53&lt;&gt;"N"),INT(56.0211*(J53-1.5)^1.05),0)</f>
        <v>0</v>
      </c>
      <c r="L53" s="25"/>
      <c r="M53" s="26">
        <f>IF(AND(L53&gt;8.15,L53&lt;&gt;"N"),INT(7.86*(L53-8)^1.1),0)</f>
        <v>0</v>
      </c>
      <c r="N53" s="27"/>
      <c r="O53" s="28" t="s">
        <v>18</v>
      </c>
      <c r="P53" s="29"/>
      <c r="Q53" s="26">
        <f>IF(AND(60*N53+P53&lt;254,N53&gt;0),INT(0.11193*(254-(60*N53+P53))^1.88),0)</f>
        <v>0</v>
      </c>
      <c r="R53" s="30">
        <f>SUM(E53,G53,I53,K53,M53,Q53)</f>
        <v>0</v>
      </c>
    </row>
    <row r="54" spans="1:18" ht="14.1" customHeight="1" thickBot="1" x14ac:dyDescent="0.3">
      <c r="A54" s="32">
        <f>IF(R54&lt;&gt;0,+RANK(R54,R$5:R$108,0),0)</f>
        <v>0</v>
      </c>
      <c r="B54" s="33"/>
      <c r="C54" s="63"/>
      <c r="D54" s="35"/>
      <c r="E54" s="36">
        <f>IF(AND(D54&gt;0,D54&lt;12.7),INT(46.0849*(13-D54)^1.81),0)</f>
        <v>0</v>
      </c>
      <c r="F54" s="35"/>
      <c r="G54" s="36">
        <f>IF(F54&lt;&gt;0,INT(1.84523*((F54*100)-75)^1.348),0)</f>
        <v>0</v>
      </c>
      <c r="H54" s="35"/>
      <c r="I54" s="36">
        <f>IF(H54&lt;&gt;0,INT(0.188807*((H54*100)-210)^1.41),0)</f>
        <v>0</v>
      </c>
      <c r="J54" s="35"/>
      <c r="K54" s="36">
        <f>IF(AND(J54&gt;1.53,J54&lt;&gt;"N"),INT(56.0211*(J54-1.5)^1.05),0)</f>
        <v>0</v>
      </c>
      <c r="L54" s="35"/>
      <c r="M54" s="36">
        <f>IF(AND(L54&gt;8.15,L54&lt;&gt;"N"),INT(7.86*(L54-8)^1.1),0)</f>
        <v>0</v>
      </c>
      <c r="N54" s="37"/>
      <c r="O54" s="38" t="s">
        <v>18</v>
      </c>
      <c r="P54" s="39"/>
      <c r="Q54" s="36">
        <f>IF(AND(60*N54+P54&lt;254,N54&gt;0),INT(0.11193*(254-(60*N54+P54))^1.88),0)</f>
        <v>0</v>
      </c>
      <c r="R54" s="40">
        <f>SUM(E54,G54,I54,K54,M54,Q54)</f>
        <v>0</v>
      </c>
    </row>
    <row r="56" spans="1:18" ht="18" customHeight="1" thickBot="1" x14ac:dyDescent="0.3">
      <c r="A56" s="2" t="s">
        <v>1</v>
      </c>
      <c r="B56" s="46"/>
      <c r="C56" s="64"/>
      <c r="D56" s="5">
        <f>LARGE(R59:R63,1)+LARGE(R59:R63,2)+LARGE(R59:R63,3)+LARGE(R59:R63,4)</f>
        <v>0</v>
      </c>
      <c r="E56" s="65"/>
      <c r="F56" s="7" t="s">
        <v>3</v>
      </c>
      <c r="G56" s="8"/>
      <c r="H56" s="8"/>
      <c r="I56" s="8"/>
      <c r="J56" s="8"/>
      <c r="K56" s="8"/>
      <c r="L56" s="8"/>
      <c r="M56" s="8"/>
      <c r="N56" s="8"/>
      <c r="O56" s="8"/>
      <c r="P56" s="9"/>
      <c r="Q56" s="8"/>
      <c r="R56" s="10">
        <f>IF(D56&lt;&gt;0,+RANK(D56,D$2:D$101,0),0)</f>
        <v>0</v>
      </c>
    </row>
    <row r="57" spans="1:18" ht="14.1" customHeight="1" x14ac:dyDescent="0.25">
      <c r="A57" s="11" t="s">
        <v>4</v>
      </c>
      <c r="B57" s="12" t="s">
        <v>5</v>
      </c>
      <c r="C57" s="13" t="s">
        <v>6</v>
      </c>
      <c r="D57" s="14" t="s">
        <v>7</v>
      </c>
      <c r="E57" s="14"/>
      <c r="F57" s="14" t="s">
        <v>8</v>
      </c>
      <c r="G57" s="14"/>
      <c r="H57" s="14" t="s">
        <v>9</v>
      </c>
      <c r="I57" s="14"/>
      <c r="J57" s="14" t="s">
        <v>10</v>
      </c>
      <c r="K57" s="14"/>
      <c r="L57" s="14" t="s">
        <v>11</v>
      </c>
      <c r="M57" s="14"/>
      <c r="N57" s="14" t="s">
        <v>52</v>
      </c>
      <c r="O57" s="14"/>
      <c r="P57" s="14"/>
      <c r="Q57" s="14"/>
      <c r="R57" s="47" t="s">
        <v>13</v>
      </c>
    </row>
    <row r="58" spans="1:18" ht="14.1" customHeight="1" x14ac:dyDescent="0.25">
      <c r="A58" s="16"/>
      <c r="B58" s="17"/>
      <c r="C58" s="18"/>
      <c r="D58" s="19" t="s">
        <v>14</v>
      </c>
      <c r="E58" s="19" t="s">
        <v>15</v>
      </c>
      <c r="F58" s="19" t="s">
        <v>14</v>
      </c>
      <c r="G58" s="19" t="s">
        <v>15</v>
      </c>
      <c r="H58" s="19" t="s">
        <v>14</v>
      </c>
      <c r="I58" s="19" t="s">
        <v>15</v>
      </c>
      <c r="J58" s="19" t="s">
        <v>14</v>
      </c>
      <c r="K58" s="19" t="s">
        <v>15</v>
      </c>
      <c r="L58" s="19" t="s">
        <v>14</v>
      </c>
      <c r="M58" s="19" t="s">
        <v>15</v>
      </c>
      <c r="N58" s="20" t="s">
        <v>14</v>
      </c>
      <c r="O58" s="20"/>
      <c r="P58" s="20"/>
      <c r="Q58" s="19" t="s">
        <v>15</v>
      </c>
      <c r="R58" s="21"/>
    </row>
    <row r="59" spans="1:18" ht="14.1" customHeight="1" x14ac:dyDescent="0.25">
      <c r="A59" s="22">
        <f>IF(R59&lt;&gt;0,+RANK(R59,R$5:R$108,0),0)</f>
        <v>0</v>
      </c>
      <c r="B59" s="23"/>
      <c r="C59" s="62"/>
      <c r="D59" s="25"/>
      <c r="E59" s="26">
        <f>IF(AND(D59&gt;0,D59&lt;12.7),INT(46.0849*(13-D59)^1.81),0)</f>
        <v>0</v>
      </c>
      <c r="F59" s="25"/>
      <c r="G59" s="26">
        <f>IF(F59&lt;&gt;0,INT(1.84523*((F59*100)-75)^1.348),0)</f>
        <v>0</v>
      </c>
      <c r="H59" s="25"/>
      <c r="I59" s="26">
        <f>IF(H59&lt;&gt;0,INT(0.188807*((H59*100)-210)^1.41),0)</f>
        <v>0</v>
      </c>
      <c r="J59" s="25"/>
      <c r="K59" s="26">
        <f>IF(AND(J59&gt;1.53,J59&lt;&gt;"N"),INT(56.0211*(J59-1.5)^1.05),0)</f>
        <v>0</v>
      </c>
      <c r="L59" s="25"/>
      <c r="M59" s="26">
        <f>IF(AND(L59&gt;8.15,L59&lt;&gt;"N"),INT(7.86*(L59-8)^1.1),0)</f>
        <v>0</v>
      </c>
      <c r="N59" s="27"/>
      <c r="O59" s="28" t="s">
        <v>18</v>
      </c>
      <c r="P59" s="29"/>
      <c r="Q59" s="26">
        <f>IF(AND(60*N59+P59&lt;254,N59&gt;0),INT(0.11193*(254-(60*N59+P59))^1.88),0)</f>
        <v>0</v>
      </c>
      <c r="R59" s="30">
        <f>SUM(E59,G59,I59,K59,M59,Q59)</f>
        <v>0</v>
      </c>
    </row>
    <row r="60" spans="1:18" ht="14.1" customHeight="1" x14ac:dyDescent="0.25">
      <c r="A60" s="22">
        <f>IF(R60&lt;&gt;0,+RANK(R60,R$5:R$108,0),0)</f>
        <v>0</v>
      </c>
      <c r="B60" s="23"/>
      <c r="C60" s="62"/>
      <c r="D60" s="25"/>
      <c r="E60" s="26">
        <f>IF(AND(D60&gt;0,D60&lt;12.7),INT(46.0849*(13-D60)^1.81),0)</f>
        <v>0</v>
      </c>
      <c r="F60" s="25"/>
      <c r="G60" s="26">
        <f>IF(F60&lt;&gt;0,INT(1.84523*((F60*100)-75)^1.348),0)</f>
        <v>0</v>
      </c>
      <c r="H60" s="25"/>
      <c r="I60" s="26">
        <f>IF(H60&lt;&gt;0,INT(0.188807*((H60*100)-210)^1.41),0)</f>
        <v>0</v>
      </c>
      <c r="J60" s="25"/>
      <c r="K60" s="26">
        <f>IF(AND(J60&gt;1.53,J60&lt;&gt;"N"),INT(56.0211*(J60-1.5)^1.05),0)</f>
        <v>0</v>
      </c>
      <c r="L60" s="25"/>
      <c r="M60" s="26">
        <f>IF(AND(L60&gt;8.15,L60&lt;&gt;"N"),INT(7.86*(L60-8)^1.1),0)</f>
        <v>0</v>
      </c>
      <c r="N60" s="27"/>
      <c r="O60" s="28" t="s">
        <v>18</v>
      </c>
      <c r="P60" s="29"/>
      <c r="Q60" s="26">
        <f>IF(AND(60*N60+P60&lt;254,N60&gt;0),INT(0.11193*(254-(60*N60+P60))^1.88),0)</f>
        <v>0</v>
      </c>
      <c r="R60" s="30">
        <f>SUM(E60,G60,I60,K60,M60,Q60)</f>
        <v>0</v>
      </c>
    </row>
    <row r="61" spans="1:18" ht="14.1" customHeight="1" x14ac:dyDescent="0.25">
      <c r="A61" s="22">
        <f>IF(R61&lt;&gt;0,+RANK(R61,R$5:R$108,0),0)</f>
        <v>0</v>
      </c>
      <c r="B61" s="23"/>
      <c r="C61" s="62"/>
      <c r="D61" s="25"/>
      <c r="E61" s="26">
        <f>IF(AND(D61&gt;0,D61&lt;12.7),INT(46.0849*(13-D61)^1.81),0)</f>
        <v>0</v>
      </c>
      <c r="F61" s="25"/>
      <c r="G61" s="26">
        <f>IF(F61&lt;&gt;0,INT(1.84523*((F61*100)-75)^1.348),0)</f>
        <v>0</v>
      </c>
      <c r="H61" s="25"/>
      <c r="I61" s="26">
        <f>IF(H61&lt;&gt;0,INT(0.188807*((H61*100)-210)^1.41),0)</f>
        <v>0</v>
      </c>
      <c r="J61" s="25"/>
      <c r="K61" s="26">
        <f>IF(AND(J61&gt;1.53,J61&lt;&gt;"N"),INT(56.0211*(J61-1.5)^1.05),0)</f>
        <v>0</v>
      </c>
      <c r="L61" s="25"/>
      <c r="M61" s="26">
        <f>IF(AND(L61&gt;8.15,L61&lt;&gt;"N"),INT(7.86*(L61-8)^1.1),0)</f>
        <v>0</v>
      </c>
      <c r="N61" s="27"/>
      <c r="O61" s="28" t="s">
        <v>18</v>
      </c>
      <c r="P61" s="29"/>
      <c r="Q61" s="26">
        <f>IF(AND(60*N61+P61&lt;254,N61&gt;0),INT(0.11193*(254-(60*N61+P61))^1.88),0)</f>
        <v>0</v>
      </c>
      <c r="R61" s="30">
        <f>SUM(E61,G61,I61,K61,M61,Q61)</f>
        <v>0</v>
      </c>
    </row>
    <row r="62" spans="1:18" ht="14.1" customHeight="1" x14ac:dyDescent="0.25">
      <c r="A62" s="22">
        <f>IF(R62&lt;&gt;0,+RANK(R62,R$5:R$108,0),0)</f>
        <v>0</v>
      </c>
      <c r="B62" s="23"/>
      <c r="C62" s="62"/>
      <c r="D62" s="25"/>
      <c r="E62" s="26">
        <f>IF(AND(D62&gt;0,D62&lt;12.7),INT(46.0849*(13-D62)^1.81),0)</f>
        <v>0</v>
      </c>
      <c r="F62" s="25"/>
      <c r="G62" s="26">
        <f>IF(F62&lt;&gt;0,INT(1.84523*((F62*100)-75)^1.348),0)</f>
        <v>0</v>
      </c>
      <c r="H62" s="25"/>
      <c r="I62" s="26">
        <f>IF(H62&lt;&gt;0,INT(0.188807*((H62*100)-210)^1.41),0)</f>
        <v>0</v>
      </c>
      <c r="J62" s="25"/>
      <c r="K62" s="26">
        <f>IF(AND(J62&gt;1.53,J62&lt;&gt;"N"),INT(56.0211*(J62-1.5)^1.05),0)</f>
        <v>0</v>
      </c>
      <c r="L62" s="25"/>
      <c r="M62" s="26">
        <f>IF(AND(L62&gt;8.15,L62&lt;&gt;"N"),INT(7.86*(L62-8)^1.1),0)</f>
        <v>0</v>
      </c>
      <c r="N62" s="27"/>
      <c r="O62" s="28" t="s">
        <v>18</v>
      </c>
      <c r="P62" s="29"/>
      <c r="Q62" s="26">
        <f>IF(AND(60*N62+P62&lt;254,N62&gt;0),INT(0.11193*(254-(60*N62+P62))^1.88),0)</f>
        <v>0</v>
      </c>
      <c r="R62" s="30">
        <f>SUM(E62,G62,I62,K62,M62,Q62)</f>
        <v>0</v>
      </c>
    </row>
    <row r="63" spans="1:18" ht="14.1" customHeight="1" thickBot="1" x14ac:dyDescent="0.3">
      <c r="A63" s="32">
        <f>IF(R63&lt;&gt;0,+RANK(R63,R$5:R$108,0),0)</f>
        <v>0</v>
      </c>
      <c r="B63" s="33"/>
      <c r="C63" s="63"/>
      <c r="D63" s="35"/>
      <c r="E63" s="36">
        <f>IF(AND(D63&gt;0,D63&lt;12.7),INT(46.0849*(13-D63)^1.81),0)</f>
        <v>0</v>
      </c>
      <c r="F63" s="35"/>
      <c r="G63" s="36">
        <f>IF(F63&lt;&gt;0,INT(1.84523*((F63*100)-75)^1.348),0)</f>
        <v>0</v>
      </c>
      <c r="H63" s="35"/>
      <c r="I63" s="36">
        <f>IF(H63&lt;&gt;0,INT(0.188807*((H63*100)-210)^1.41),0)</f>
        <v>0</v>
      </c>
      <c r="J63" s="35"/>
      <c r="K63" s="36">
        <f>IF(AND(J63&gt;1.53,J63&lt;&gt;"N"),INT(56.0211*(J63-1.5)^1.05),0)</f>
        <v>0</v>
      </c>
      <c r="L63" s="35"/>
      <c r="M63" s="36">
        <f>IF(AND(L63&gt;8.15,L63&lt;&gt;"N"),INT(7.86*(L63-8)^1.1),0)</f>
        <v>0</v>
      </c>
      <c r="N63" s="37"/>
      <c r="O63" s="38" t="s">
        <v>18</v>
      </c>
      <c r="P63" s="39"/>
      <c r="Q63" s="36">
        <f>IF(AND(60*N63+P63&lt;254,N63&gt;0),INT(0.11193*(254-(60*N63+P63))^1.88),0)</f>
        <v>0</v>
      </c>
      <c r="R63" s="40">
        <f>SUM(E63,G63,I63,K63,M63,Q63)</f>
        <v>0</v>
      </c>
    </row>
    <row r="64" spans="1:18" ht="8.1" customHeight="1" x14ac:dyDescent="0.25"/>
    <row r="65" spans="1:18" ht="18" customHeight="1" thickBot="1" x14ac:dyDescent="0.3">
      <c r="A65" s="2" t="s">
        <v>1</v>
      </c>
      <c r="B65" s="46"/>
      <c r="C65" s="64"/>
      <c r="D65" s="5">
        <f>LARGE(R68:R72,1)+LARGE(R68:R72,2)+LARGE(R68:R72,3)+LARGE(R68:R72,4)</f>
        <v>0</v>
      </c>
      <c r="E65" s="65"/>
      <c r="F65" s="7" t="s">
        <v>3</v>
      </c>
      <c r="G65" s="8"/>
      <c r="H65" s="8"/>
      <c r="I65" s="8"/>
      <c r="J65" s="8"/>
      <c r="K65" s="8"/>
      <c r="L65" s="8"/>
      <c r="M65" s="8"/>
      <c r="N65" s="8"/>
      <c r="O65" s="8"/>
      <c r="P65" s="9"/>
      <c r="Q65" s="8"/>
      <c r="R65" s="10">
        <f>IF(D65&lt;&gt;0,+RANK(D65,D$2:D$101,0),0)</f>
        <v>0</v>
      </c>
    </row>
    <row r="66" spans="1:18" ht="14.1" customHeight="1" x14ac:dyDescent="0.25">
      <c r="A66" s="11" t="s">
        <v>4</v>
      </c>
      <c r="B66" s="12" t="s">
        <v>5</v>
      </c>
      <c r="C66" s="13" t="s">
        <v>6</v>
      </c>
      <c r="D66" s="14" t="s">
        <v>7</v>
      </c>
      <c r="E66" s="14"/>
      <c r="F66" s="14" t="s">
        <v>8</v>
      </c>
      <c r="G66" s="14"/>
      <c r="H66" s="14" t="s">
        <v>9</v>
      </c>
      <c r="I66" s="14"/>
      <c r="J66" s="14" t="s">
        <v>10</v>
      </c>
      <c r="K66" s="14"/>
      <c r="L66" s="14" t="s">
        <v>11</v>
      </c>
      <c r="M66" s="14"/>
      <c r="N66" s="14" t="s">
        <v>52</v>
      </c>
      <c r="O66" s="14"/>
      <c r="P66" s="14"/>
      <c r="Q66" s="14"/>
      <c r="R66" s="47" t="s">
        <v>13</v>
      </c>
    </row>
    <row r="67" spans="1:18" ht="14.1" customHeight="1" x14ac:dyDescent="0.25">
      <c r="A67" s="16"/>
      <c r="B67" s="17"/>
      <c r="C67" s="18"/>
      <c r="D67" s="19" t="s">
        <v>14</v>
      </c>
      <c r="E67" s="19" t="s">
        <v>15</v>
      </c>
      <c r="F67" s="19" t="s">
        <v>14</v>
      </c>
      <c r="G67" s="19" t="s">
        <v>15</v>
      </c>
      <c r="H67" s="19" t="s">
        <v>14</v>
      </c>
      <c r="I67" s="19" t="s">
        <v>15</v>
      </c>
      <c r="J67" s="19" t="s">
        <v>14</v>
      </c>
      <c r="K67" s="19" t="s">
        <v>15</v>
      </c>
      <c r="L67" s="19" t="s">
        <v>14</v>
      </c>
      <c r="M67" s="19" t="s">
        <v>15</v>
      </c>
      <c r="N67" s="20" t="s">
        <v>14</v>
      </c>
      <c r="O67" s="20"/>
      <c r="P67" s="20"/>
      <c r="Q67" s="19" t="s">
        <v>15</v>
      </c>
      <c r="R67" s="21"/>
    </row>
    <row r="68" spans="1:18" ht="14.1" customHeight="1" x14ac:dyDescent="0.25">
      <c r="A68" s="22">
        <f>IF(R68&lt;&gt;0,+RANK(R68,R$5:R$108,0),0)</f>
        <v>0</v>
      </c>
      <c r="B68" s="23"/>
      <c r="C68" s="62"/>
      <c r="D68" s="25"/>
      <c r="E68" s="26">
        <f>IF(AND(D68&gt;0,D68&lt;12.7),INT(46.0849*(13-D68)^1.81),0)</f>
        <v>0</v>
      </c>
      <c r="F68" s="25"/>
      <c r="G68" s="26">
        <f>IF(F68&lt;&gt;0,INT(1.84523*((F68*100)-75)^1.348),0)</f>
        <v>0</v>
      </c>
      <c r="H68" s="25"/>
      <c r="I68" s="26">
        <f>IF(H68&lt;&gt;0,INT(0.188807*((H68*100)-210)^1.41),0)</f>
        <v>0</v>
      </c>
      <c r="J68" s="25"/>
      <c r="K68" s="26">
        <f>IF(AND(J68&gt;1.53,J68&lt;&gt;"N"),INT(56.0211*(J68-1.5)^1.05),0)</f>
        <v>0</v>
      </c>
      <c r="L68" s="25"/>
      <c r="M68" s="26">
        <f>IF(AND(L68&gt;8.15,L68&lt;&gt;"N"),INT(7.86*(L68-8)^1.1),0)</f>
        <v>0</v>
      </c>
      <c r="N68" s="27"/>
      <c r="O68" s="28" t="s">
        <v>18</v>
      </c>
      <c r="P68" s="29"/>
      <c r="Q68" s="26">
        <f>IF(AND(60*N68+P68&lt;254,N68&gt;0),INT(0.11193*(254-(60*N68+P68))^1.88),0)</f>
        <v>0</v>
      </c>
      <c r="R68" s="30">
        <f>SUM(E68,G68,I68,K68,M68,Q68)</f>
        <v>0</v>
      </c>
    </row>
    <row r="69" spans="1:18" ht="14.1" customHeight="1" x14ac:dyDescent="0.25">
      <c r="A69" s="22">
        <f>IF(R69&lt;&gt;0,+RANK(R69,R$5:R$108,0),0)</f>
        <v>0</v>
      </c>
      <c r="B69" s="23"/>
      <c r="C69" s="62"/>
      <c r="D69" s="25"/>
      <c r="E69" s="26">
        <f>IF(AND(D69&gt;0,D69&lt;12.7),INT(46.0849*(13-D69)^1.81),0)</f>
        <v>0</v>
      </c>
      <c r="F69" s="25"/>
      <c r="G69" s="26">
        <f>IF(F69&lt;&gt;0,INT(1.84523*((F69*100)-75)^1.348),0)</f>
        <v>0</v>
      </c>
      <c r="H69" s="25"/>
      <c r="I69" s="26">
        <f>IF(H69&lt;&gt;0,INT(0.188807*((H69*100)-210)^1.41),0)</f>
        <v>0</v>
      </c>
      <c r="J69" s="25"/>
      <c r="K69" s="26">
        <f>IF(AND(J69&gt;1.53,J69&lt;&gt;"N"),INT(56.0211*(J69-1.5)^1.05),0)</f>
        <v>0</v>
      </c>
      <c r="L69" s="25"/>
      <c r="M69" s="26">
        <f>IF(AND(L69&gt;8.15,L69&lt;&gt;"N"),INT(7.86*(L69-8)^1.1),0)</f>
        <v>0</v>
      </c>
      <c r="N69" s="27"/>
      <c r="O69" s="28" t="s">
        <v>18</v>
      </c>
      <c r="P69" s="29"/>
      <c r="Q69" s="26">
        <f>IF(AND(60*N69+P69&lt;254,N69&gt;0),INT(0.11193*(254-(60*N69+P69))^1.88),0)</f>
        <v>0</v>
      </c>
      <c r="R69" s="30">
        <f>SUM(E69,G69,I69,K69,M69,Q69)</f>
        <v>0</v>
      </c>
    </row>
    <row r="70" spans="1:18" ht="14.1" customHeight="1" x14ac:dyDescent="0.25">
      <c r="A70" s="22">
        <f>IF(R70&lt;&gt;0,+RANK(R70,R$5:R$108,0),0)</f>
        <v>0</v>
      </c>
      <c r="B70" s="23"/>
      <c r="C70" s="62"/>
      <c r="D70" s="25"/>
      <c r="E70" s="26">
        <f>IF(AND(D70&gt;0,D70&lt;12.7),INT(46.0849*(13-D70)^1.81),0)</f>
        <v>0</v>
      </c>
      <c r="F70" s="25"/>
      <c r="G70" s="26">
        <f>IF(F70&lt;&gt;0,INT(1.84523*((F70*100)-75)^1.348),0)</f>
        <v>0</v>
      </c>
      <c r="H70" s="25"/>
      <c r="I70" s="26">
        <f>IF(H70&lt;&gt;0,INT(0.188807*((H70*100)-210)^1.41),0)</f>
        <v>0</v>
      </c>
      <c r="J70" s="25"/>
      <c r="K70" s="26">
        <f>IF(AND(J70&gt;1.53,J70&lt;&gt;"N"),INT(56.0211*(J70-1.5)^1.05),0)</f>
        <v>0</v>
      </c>
      <c r="L70" s="25"/>
      <c r="M70" s="26">
        <f>IF(AND(L70&gt;8.15,L70&lt;&gt;"N"),INT(7.86*(L70-8)^1.1),0)</f>
        <v>0</v>
      </c>
      <c r="N70" s="27"/>
      <c r="O70" s="28" t="s">
        <v>18</v>
      </c>
      <c r="P70" s="29"/>
      <c r="Q70" s="26">
        <f>IF(AND(60*N70+P70&lt;254,N70&gt;0),INT(0.11193*(254-(60*N70+P70))^1.88),0)</f>
        <v>0</v>
      </c>
      <c r="R70" s="30">
        <f>SUM(E70,G70,I70,K70,M70,Q70)</f>
        <v>0</v>
      </c>
    </row>
    <row r="71" spans="1:18" ht="14.1" customHeight="1" x14ac:dyDescent="0.25">
      <c r="A71" s="22">
        <f>IF(R71&lt;&gt;0,+RANK(R71,R$5:R$108,0),0)</f>
        <v>0</v>
      </c>
      <c r="B71" s="23"/>
      <c r="C71" s="62"/>
      <c r="D71" s="25"/>
      <c r="E71" s="26">
        <f>IF(AND(D71&gt;0,D71&lt;12.7),INT(46.0849*(13-D71)^1.81),0)</f>
        <v>0</v>
      </c>
      <c r="F71" s="25"/>
      <c r="G71" s="26">
        <f>IF(F71&lt;&gt;0,INT(1.84523*((F71*100)-75)^1.348),0)</f>
        <v>0</v>
      </c>
      <c r="H71" s="25"/>
      <c r="I71" s="26">
        <f>IF(H71&lt;&gt;0,INT(0.188807*((H71*100)-210)^1.41),0)</f>
        <v>0</v>
      </c>
      <c r="J71" s="25"/>
      <c r="K71" s="26">
        <f>IF(AND(J71&gt;1.53,J71&lt;&gt;"N"),INT(56.0211*(J71-1.5)^1.05),0)</f>
        <v>0</v>
      </c>
      <c r="L71" s="25"/>
      <c r="M71" s="26">
        <f>IF(AND(L71&gt;8.15,L71&lt;&gt;"N"),INT(7.86*(L71-8)^1.1),0)</f>
        <v>0</v>
      </c>
      <c r="N71" s="27"/>
      <c r="O71" s="28" t="s">
        <v>18</v>
      </c>
      <c r="P71" s="29"/>
      <c r="Q71" s="26">
        <f>IF(AND(60*N71+P71&lt;254,N71&gt;0),INT(0.11193*(254-(60*N71+P71))^1.88),0)</f>
        <v>0</v>
      </c>
      <c r="R71" s="30">
        <f>SUM(E71,G71,I71,K71,M71,Q71)</f>
        <v>0</v>
      </c>
    </row>
    <row r="72" spans="1:18" ht="14.1" customHeight="1" thickBot="1" x14ac:dyDescent="0.3">
      <c r="A72" s="32">
        <f>IF(R72&lt;&gt;0,+RANK(R72,R$5:R$108,0),0)</f>
        <v>0</v>
      </c>
      <c r="B72" s="33"/>
      <c r="C72" s="63"/>
      <c r="D72" s="35"/>
      <c r="E72" s="36">
        <f>IF(AND(D72&gt;0,D72&lt;12.7),INT(46.0849*(13-D72)^1.81),0)</f>
        <v>0</v>
      </c>
      <c r="F72" s="35"/>
      <c r="G72" s="36">
        <f>IF(F72&lt;&gt;0,INT(1.84523*((F72*100)-75)^1.348),0)</f>
        <v>0</v>
      </c>
      <c r="H72" s="35"/>
      <c r="I72" s="36">
        <f>IF(H72&lt;&gt;0,INT(0.188807*((H72*100)-210)^1.41),0)</f>
        <v>0</v>
      </c>
      <c r="J72" s="35"/>
      <c r="K72" s="36">
        <f>IF(AND(J72&gt;1.53,J72&lt;&gt;"N"),INT(56.0211*(J72-1.5)^1.05),0)</f>
        <v>0</v>
      </c>
      <c r="L72" s="35"/>
      <c r="M72" s="36">
        <f>IF(AND(L72&gt;8.15,L72&lt;&gt;"N"),INT(7.86*(L72-8)^1.1),0)</f>
        <v>0</v>
      </c>
      <c r="N72" s="37"/>
      <c r="O72" s="38" t="s">
        <v>18</v>
      </c>
      <c r="P72" s="39"/>
      <c r="Q72" s="36">
        <f>IF(AND(60*N72+P72&lt;254,N72&gt;0),INT(0.11193*(254-(60*N72+P72))^1.88),0)</f>
        <v>0</v>
      </c>
      <c r="R72" s="40">
        <f>SUM(E72,G72,I72,K72,M72,Q72)</f>
        <v>0</v>
      </c>
    </row>
    <row r="73" spans="1:18" ht="8.1" customHeight="1" x14ac:dyDescent="0.25"/>
    <row r="74" spans="1:18" ht="18" customHeight="1" thickBot="1" x14ac:dyDescent="0.3">
      <c r="A74" s="2" t="s">
        <v>1</v>
      </c>
      <c r="B74" s="3"/>
      <c r="C74" s="64"/>
      <c r="D74" s="5">
        <f>LARGE(R77:R81,1)+LARGE(R77:R81,2)+LARGE(R77:R81,3)+LARGE(R77:R81,4)</f>
        <v>0</v>
      </c>
      <c r="E74" s="65"/>
      <c r="F74" s="7" t="s">
        <v>3</v>
      </c>
      <c r="G74" s="8"/>
      <c r="H74" s="8"/>
      <c r="I74" s="8"/>
      <c r="J74" s="8"/>
      <c r="K74" s="8"/>
      <c r="L74" s="8"/>
      <c r="M74" s="8"/>
      <c r="N74" s="8"/>
      <c r="O74" s="8"/>
      <c r="P74" s="9"/>
      <c r="Q74" s="8"/>
      <c r="R74" s="10">
        <f>IF(D74&lt;&gt;0,+RANK(D74,D$2:D$101,0),0)</f>
        <v>0</v>
      </c>
    </row>
    <row r="75" spans="1:18" ht="14.1" customHeight="1" x14ac:dyDescent="0.25">
      <c r="A75" s="11" t="s">
        <v>4</v>
      </c>
      <c r="B75" s="12" t="s">
        <v>5</v>
      </c>
      <c r="C75" s="13" t="s">
        <v>6</v>
      </c>
      <c r="D75" s="14" t="s">
        <v>7</v>
      </c>
      <c r="E75" s="14"/>
      <c r="F75" s="14" t="s">
        <v>8</v>
      </c>
      <c r="G75" s="14"/>
      <c r="H75" s="14" t="s">
        <v>9</v>
      </c>
      <c r="I75" s="14"/>
      <c r="J75" s="14" t="s">
        <v>10</v>
      </c>
      <c r="K75" s="14"/>
      <c r="L75" s="14" t="s">
        <v>11</v>
      </c>
      <c r="M75" s="14"/>
      <c r="N75" s="14" t="s">
        <v>52</v>
      </c>
      <c r="O75" s="14"/>
      <c r="P75" s="14"/>
      <c r="Q75" s="14"/>
      <c r="R75" s="47" t="s">
        <v>13</v>
      </c>
    </row>
    <row r="76" spans="1:18" ht="14.1" customHeight="1" x14ac:dyDescent="0.25">
      <c r="A76" s="16"/>
      <c r="B76" s="17"/>
      <c r="C76" s="18"/>
      <c r="D76" s="19" t="s">
        <v>14</v>
      </c>
      <c r="E76" s="19" t="s">
        <v>15</v>
      </c>
      <c r="F76" s="19" t="s">
        <v>14</v>
      </c>
      <c r="G76" s="19" t="s">
        <v>15</v>
      </c>
      <c r="H76" s="19" t="s">
        <v>14</v>
      </c>
      <c r="I76" s="19" t="s">
        <v>15</v>
      </c>
      <c r="J76" s="19" t="s">
        <v>14</v>
      </c>
      <c r="K76" s="19" t="s">
        <v>15</v>
      </c>
      <c r="L76" s="19" t="s">
        <v>14</v>
      </c>
      <c r="M76" s="19" t="s">
        <v>15</v>
      </c>
      <c r="N76" s="20" t="s">
        <v>14</v>
      </c>
      <c r="O76" s="20"/>
      <c r="P76" s="20"/>
      <c r="Q76" s="19" t="s">
        <v>15</v>
      </c>
      <c r="R76" s="21"/>
    </row>
    <row r="77" spans="1:18" ht="14.1" customHeight="1" x14ac:dyDescent="0.25">
      <c r="A77" s="22">
        <f>IF(R77&lt;&gt;0,+RANK(R77,R$5:R$108,0),0)</f>
        <v>0</v>
      </c>
      <c r="B77" s="23"/>
      <c r="C77" s="62"/>
      <c r="D77" s="25"/>
      <c r="E77" s="26">
        <f>IF(AND(D77&gt;0,D77&lt;12.7),INT(46.0849*(13-D77)^1.81),0)</f>
        <v>0</v>
      </c>
      <c r="F77" s="25"/>
      <c r="G77" s="26">
        <f>IF(F77&lt;&gt;0,INT(1.84523*((F77*100)-75)^1.348),0)</f>
        <v>0</v>
      </c>
      <c r="H77" s="25"/>
      <c r="I77" s="26">
        <f>IF(H77&lt;&gt;0,INT(0.188807*((H77*100)-210)^1.41),0)</f>
        <v>0</v>
      </c>
      <c r="J77" s="25"/>
      <c r="K77" s="26">
        <f>IF(AND(J77&gt;1.53,J77&lt;&gt;"N"),INT(56.0211*(J77-1.5)^1.05),0)</f>
        <v>0</v>
      </c>
      <c r="L77" s="25"/>
      <c r="M77" s="26">
        <f>IF(AND(L77&gt;8.15,L77&lt;&gt;"N"),INT(7.86*(L77-8)^1.1),0)</f>
        <v>0</v>
      </c>
      <c r="N77" s="27"/>
      <c r="O77" s="28" t="s">
        <v>18</v>
      </c>
      <c r="P77" s="29"/>
      <c r="Q77" s="26">
        <f>IF(AND(60*N77+P77&lt;254,N77&gt;0),INT(0.11193*(254-(60*N77+P77))^1.88),0)</f>
        <v>0</v>
      </c>
      <c r="R77" s="30">
        <f>SUM(E77,G77,I77,K77,M77,Q77)</f>
        <v>0</v>
      </c>
    </row>
    <row r="78" spans="1:18" ht="14.1" customHeight="1" x14ac:dyDescent="0.25">
      <c r="A78" s="22">
        <f>IF(R78&lt;&gt;0,+RANK(R78,R$5:R$108,0),0)</f>
        <v>0</v>
      </c>
      <c r="B78" s="23"/>
      <c r="C78" s="62"/>
      <c r="D78" s="25"/>
      <c r="E78" s="26">
        <f>IF(AND(D78&gt;0,D78&lt;12.7),INT(46.0849*(13-D78)^1.81),0)</f>
        <v>0</v>
      </c>
      <c r="F78" s="25"/>
      <c r="G78" s="26">
        <f>IF(F78&lt;&gt;0,INT(1.84523*((F78*100)-75)^1.348),0)</f>
        <v>0</v>
      </c>
      <c r="H78" s="25"/>
      <c r="I78" s="26">
        <f>IF(H78&lt;&gt;0,INT(0.188807*((H78*100)-210)^1.41),0)</f>
        <v>0</v>
      </c>
      <c r="J78" s="25"/>
      <c r="K78" s="26">
        <f>IF(AND(J78&gt;1.53,J78&lt;&gt;"N"),INT(56.0211*(J78-1.5)^1.05),0)</f>
        <v>0</v>
      </c>
      <c r="L78" s="25"/>
      <c r="M78" s="26">
        <f>IF(AND(L78&gt;8.15,L78&lt;&gt;"N"),INT(7.86*(L78-8)^1.1),0)</f>
        <v>0</v>
      </c>
      <c r="N78" s="27"/>
      <c r="O78" s="28" t="s">
        <v>18</v>
      </c>
      <c r="P78" s="29"/>
      <c r="Q78" s="26">
        <f>IF(AND(60*N78+P78&lt;254,N78&gt;0),INT(0.11193*(254-(60*N78+P78))^1.88),0)</f>
        <v>0</v>
      </c>
      <c r="R78" s="30">
        <f>SUM(E78,G78,I78,K78,M78,Q78)</f>
        <v>0</v>
      </c>
    </row>
    <row r="79" spans="1:18" ht="14.1" customHeight="1" x14ac:dyDescent="0.25">
      <c r="A79" s="22">
        <f>IF(R79&lt;&gt;0,+RANK(R79,R$5:R$108,0),0)</f>
        <v>0</v>
      </c>
      <c r="B79" s="23"/>
      <c r="C79" s="62"/>
      <c r="D79" s="25"/>
      <c r="E79" s="26">
        <f>IF(AND(D79&gt;0,D79&lt;12.7),INT(46.0849*(13-D79)^1.81),0)</f>
        <v>0</v>
      </c>
      <c r="F79" s="25"/>
      <c r="G79" s="26">
        <f>IF(F79&lt;&gt;0,INT(1.84523*((F79*100)-75)^1.348),0)</f>
        <v>0</v>
      </c>
      <c r="H79" s="25"/>
      <c r="I79" s="26">
        <f>IF(H79&lt;&gt;0,INT(0.188807*((H79*100)-210)^1.41),0)</f>
        <v>0</v>
      </c>
      <c r="J79" s="25"/>
      <c r="K79" s="26">
        <f>IF(AND(J79&gt;1.53,J79&lt;&gt;"N"),INT(56.0211*(J79-1.5)^1.05),0)</f>
        <v>0</v>
      </c>
      <c r="L79" s="25"/>
      <c r="M79" s="26">
        <f>IF(AND(L79&gt;8.15,L79&lt;&gt;"N"),INT(7.86*(L79-8)^1.1),0)</f>
        <v>0</v>
      </c>
      <c r="N79" s="27"/>
      <c r="O79" s="28" t="s">
        <v>18</v>
      </c>
      <c r="P79" s="29"/>
      <c r="Q79" s="26">
        <f>IF(AND(60*N79+P79&lt;254,N79&gt;0),INT(0.11193*(254-(60*N79+P79))^1.88),0)</f>
        <v>0</v>
      </c>
      <c r="R79" s="30">
        <f>SUM(E79,G79,I79,K79,M79,Q79)</f>
        <v>0</v>
      </c>
    </row>
    <row r="80" spans="1:18" ht="14.1" customHeight="1" x14ac:dyDescent="0.25">
      <c r="A80" s="22">
        <f>IF(R80&lt;&gt;0,+RANK(R80,R$5:R$108,0),0)</f>
        <v>0</v>
      </c>
      <c r="B80" s="23"/>
      <c r="C80" s="62"/>
      <c r="D80" s="25"/>
      <c r="E80" s="26">
        <f>IF(AND(D80&gt;0,D80&lt;12.7),INT(46.0849*(13-D80)^1.81),0)</f>
        <v>0</v>
      </c>
      <c r="F80" s="25"/>
      <c r="G80" s="26">
        <f>IF(F80&lt;&gt;0,INT(1.84523*((F80*100)-75)^1.348),0)</f>
        <v>0</v>
      </c>
      <c r="H80" s="25"/>
      <c r="I80" s="26">
        <f>IF(H80&lt;&gt;0,INT(0.188807*((H80*100)-210)^1.41),0)</f>
        <v>0</v>
      </c>
      <c r="J80" s="25"/>
      <c r="K80" s="26">
        <f>IF(AND(J80&gt;1.53,J80&lt;&gt;"N"),INT(56.0211*(J80-1.5)^1.05),0)</f>
        <v>0</v>
      </c>
      <c r="L80" s="25"/>
      <c r="M80" s="26">
        <f>IF(AND(L80&gt;8.15,L80&lt;&gt;"N"),INT(7.86*(L80-8)^1.1),0)</f>
        <v>0</v>
      </c>
      <c r="N80" s="27"/>
      <c r="O80" s="28" t="s">
        <v>18</v>
      </c>
      <c r="P80" s="29"/>
      <c r="Q80" s="26">
        <f>IF(AND(60*N80+P80&lt;254,N80&gt;0),INT(0.11193*(254-(60*N80+P80))^1.88),0)</f>
        <v>0</v>
      </c>
      <c r="R80" s="30">
        <f>SUM(E80,G80,I80,K80,M80,Q80)</f>
        <v>0</v>
      </c>
    </row>
    <row r="81" spans="1:18" ht="14.1" customHeight="1" thickBot="1" x14ac:dyDescent="0.3">
      <c r="A81" s="32">
        <f>IF(R81&lt;&gt;0,+RANK(R81,R$5:R$108,0),0)</f>
        <v>0</v>
      </c>
      <c r="B81" s="33"/>
      <c r="C81" s="63"/>
      <c r="D81" s="35"/>
      <c r="E81" s="36">
        <f>IF(AND(D81&gt;0,D81&lt;12.7),INT(46.0849*(13-D81)^1.81),0)</f>
        <v>0</v>
      </c>
      <c r="F81" s="35"/>
      <c r="G81" s="36">
        <f>IF(F81&lt;&gt;0,INT(1.84523*((F81*100)-75)^1.348),0)</f>
        <v>0</v>
      </c>
      <c r="H81" s="35"/>
      <c r="I81" s="36">
        <f>IF(H81&lt;&gt;0,INT(0.188807*((H81*100)-210)^1.41),0)</f>
        <v>0</v>
      </c>
      <c r="J81" s="35"/>
      <c r="K81" s="36">
        <f>IF(AND(J81&gt;1.53,J81&lt;&gt;"N"),INT(56.0211*(J81-1.5)^1.05),0)</f>
        <v>0</v>
      </c>
      <c r="L81" s="35"/>
      <c r="M81" s="36">
        <f>IF(AND(L81&gt;8.15,L81&lt;&gt;"N"),INT(7.86*(L81-8)^1.1),0)</f>
        <v>0</v>
      </c>
      <c r="N81" s="37"/>
      <c r="O81" s="38" t="s">
        <v>18</v>
      </c>
      <c r="P81" s="39"/>
      <c r="Q81" s="36">
        <f>IF(AND(60*N81+P81&lt;254,N81&gt;0),INT(0.11193*(254-(60*N81+P81))^1.88),0)</f>
        <v>0</v>
      </c>
      <c r="R81" s="40">
        <f>SUM(E81,G81,I81,K81,M81,Q81)</f>
        <v>0</v>
      </c>
    </row>
    <row r="82" spans="1:18" ht="7.5" customHeight="1" x14ac:dyDescent="0.25"/>
    <row r="83" spans="1:18" ht="18" customHeight="1" thickBot="1" x14ac:dyDescent="0.3">
      <c r="A83" s="2" t="s">
        <v>1</v>
      </c>
      <c r="B83" s="3"/>
      <c r="C83" s="64"/>
      <c r="D83" s="5">
        <f>LARGE(R86:R90,1)+LARGE(R86:R90,2)+LARGE(R86:R90,3)+LARGE(R86:R90,4)</f>
        <v>0</v>
      </c>
      <c r="E83" s="65"/>
      <c r="F83" s="7" t="s">
        <v>3</v>
      </c>
      <c r="G83" s="8"/>
      <c r="H83" s="8"/>
      <c r="I83" s="8"/>
      <c r="J83" s="8"/>
      <c r="K83" s="8"/>
      <c r="L83" s="8"/>
      <c r="M83" s="8"/>
      <c r="N83" s="8"/>
      <c r="O83" s="8"/>
      <c r="P83" s="9"/>
      <c r="Q83" s="8"/>
      <c r="R83" s="10">
        <f>IF(D83&lt;&gt;0,+RANK(D83,D$2:D$101,0),0)</f>
        <v>0</v>
      </c>
    </row>
    <row r="84" spans="1:18" ht="14.1" customHeight="1" x14ac:dyDescent="0.25">
      <c r="A84" s="11" t="s">
        <v>4</v>
      </c>
      <c r="B84" s="12" t="s">
        <v>5</v>
      </c>
      <c r="C84" s="13" t="s">
        <v>6</v>
      </c>
      <c r="D84" s="14" t="s">
        <v>7</v>
      </c>
      <c r="E84" s="14"/>
      <c r="F84" s="14" t="s">
        <v>8</v>
      </c>
      <c r="G84" s="14"/>
      <c r="H84" s="14" t="s">
        <v>9</v>
      </c>
      <c r="I84" s="14"/>
      <c r="J84" s="14" t="s">
        <v>10</v>
      </c>
      <c r="K84" s="14"/>
      <c r="L84" s="14" t="s">
        <v>11</v>
      </c>
      <c r="M84" s="14"/>
      <c r="N84" s="14" t="s">
        <v>52</v>
      </c>
      <c r="O84" s="14"/>
      <c r="P84" s="14"/>
      <c r="Q84" s="14"/>
      <c r="R84" s="47" t="s">
        <v>13</v>
      </c>
    </row>
    <row r="85" spans="1:18" ht="14.1" customHeight="1" x14ac:dyDescent="0.25">
      <c r="A85" s="16"/>
      <c r="B85" s="17"/>
      <c r="C85" s="18"/>
      <c r="D85" s="19" t="s">
        <v>14</v>
      </c>
      <c r="E85" s="19" t="s">
        <v>15</v>
      </c>
      <c r="F85" s="19" t="s">
        <v>14</v>
      </c>
      <c r="G85" s="19" t="s">
        <v>15</v>
      </c>
      <c r="H85" s="19" t="s">
        <v>14</v>
      </c>
      <c r="I85" s="19" t="s">
        <v>15</v>
      </c>
      <c r="J85" s="19" t="s">
        <v>14</v>
      </c>
      <c r="K85" s="19" t="s">
        <v>15</v>
      </c>
      <c r="L85" s="19" t="s">
        <v>14</v>
      </c>
      <c r="M85" s="19" t="s">
        <v>15</v>
      </c>
      <c r="N85" s="20" t="s">
        <v>14</v>
      </c>
      <c r="O85" s="20"/>
      <c r="P85" s="20"/>
      <c r="Q85" s="19" t="s">
        <v>15</v>
      </c>
      <c r="R85" s="21"/>
    </row>
    <row r="86" spans="1:18" ht="14.1" customHeight="1" x14ac:dyDescent="0.25">
      <c r="A86" s="22">
        <f>IF(R86&lt;&gt;0,+RANK(R86,R$5:R$108,0),0)</f>
        <v>0</v>
      </c>
      <c r="B86" s="23"/>
      <c r="C86" s="62"/>
      <c r="D86" s="25"/>
      <c r="E86" s="26">
        <f>IF(AND(D86&gt;0,D86&lt;12.7),INT(46.0849*(13-D86)^1.81),0)</f>
        <v>0</v>
      </c>
      <c r="F86" s="25"/>
      <c r="G86" s="26">
        <f>IF(F86&lt;&gt;0,INT(1.84523*((F86*100)-75)^1.348),0)</f>
        <v>0</v>
      </c>
      <c r="H86" s="25"/>
      <c r="I86" s="26">
        <f>IF(H86&lt;&gt;0,INT(0.188807*((H86*100)-210)^1.41),0)</f>
        <v>0</v>
      </c>
      <c r="J86" s="25"/>
      <c r="K86" s="26">
        <f>IF(AND(J86&gt;1.53,J86&lt;&gt;"N"),INT(56.0211*(J86-1.5)^1.05),0)</f>
        <v>0</v>
      </c>
      <c r="L86" s="25"/>
      <c r="M86" s="26">
        <f>IF(AND(L86&gt;8.15,L86&lt;&gt;"N"),INT(7.86*(L86-8)^1.1),0)</f>
        <v>0</v>
      </c>
      <c r="N86" s="27"/>
      <c r="O86" s="28" t="s">
        <v>18</v>
      </c>
      <c r="P86" s="29"/>
      <c r="Q86" s="26">
        <f>IF(AND(60*N86+P86&lt;254,N86&gt;0),INT(0.11193*(254-(60*N86+P86))^1.88),0)</f>
        <v>0</v>
      </c>
      <c r="R86" s="30">
        <f>SUM(E86,G86,I86,K86,M86,Q86)</f>
        <v>0</v>
      </c>
    </row>
    <row r="87" spans="1:18" ht="14.1" customHeight="1" x14ac:dyDescent="0.25">
      <c r="A87" s="22">
        <f>IF(R87&lt;&gt;0,+RANK(R87,R$5:R$108,0),0)</f>
        <v>0</v>
      </c>
      <c r="B87" s="23"/>
      <c r="C87" s="62"/>
      <c r="D87" s="25"/>
      <c r="E87" s="26">
        <f>IF(AND(D87&gt;0,D87&lt;12.7),INT(46.0849*(13-D87)^1.81),0)</f>
        <v>0</v>
      </c>
      <c r="F87" s="25"/>
      <c r="G87" s="26">
        <f>IF(F87&lt;&gt;0,INT(1.84523*((F87*100)-75)^1.348),0)</f>
        <v>0</v>
      </c>
      <c r="H87" s="25"/>
      <c r="I87" s="26">
        <f>IF(H87&lt;&gt;0,INT(0.188807*((H87*100)-210)^1.41),0)</f>
        <v>0</v>
      </c>
      <c r="J87" s="25"/>
      <c r="K87" s="26">
        <f>IF(AND(J87&gt;1.53,J87&lt;&gt;"N"),INT(56.0211*(J87-1.5)^1.05),0)</f>
        <v>0</v>
      </c>
      <c r="L87" s="25"/>
      <c r="M87" s="26">
        <f>IF(AND(L87&gt;8.15,L87&lt;&gt;"N"),INT(7.86*(L87-8)^1.1),0)</f>
        <v>0</v>
      </c>
      <c r="N87" s="27"/>
      <c r="O87" s="28" t="s">
        <v>18</v>
      </c>
      <c r="P87" s="29"/>
      <c r="Q87" s="26">
        <f>IF(AND(60*N87+P87&lt;254,N87&gt;0),INT(0.11193*(254-(60*N87+P87))^1.88),0)</f>
        <v>0</v>
      </c>
      <c r="R87" s="30">
        <f>SUM(E87,G87,I87,K87,M87,Q87)</f>
        <v>0</v>
      </c>
    </row>
    <row r="88" spans="1:18" ht="14.1" customHeight="1" x14ac:dyDescent="0.25">
      <c r="A88" s="22">
        <f>IF(R88&lt;&gt;0,+RANK(R88,R$5:R$108,0),0)</f>
        <v>0</v>
      </c>
      <c r="B88" s="23"/>
      <c r="C88" s="62"/>
      <c r="D88" s="25"/>
      <c r="E88" s="26">
        <f>IF(AND(D88&gt;0,D88&lt;12.7),INT(46.0849*(13-D88)^1.81),0)</f>
        <v>0</v>
      </c>
      <c r="F88" s="25"/>
      <c r="G88" s="26">
        <f>IF(F88&lt;&gt;0,INT(1.84523*((F88*100)-75)^1.348),0)</f>
        <v>0</v>
      </c>
      <c r="H88" s="25"/>
      <c r="I88" s="26">
        <f>IF(H88&lt;&gt;0,INT(0.188807*((H88*100)-210)^1.41),0)</f>
        <v>0</v>
      </c>
      <c r="J88" s="25"/>
      <c r="K88" s="26">
        <f>IF(AND(J88&gt;1.53,J88&lt;&gt;"N"),INT(56.0211*(J88-1.5)^1.05),0)</f>
        <v>0</v>
      </c>
      <c r="L88" s="25"/>
      <c r="M88" s="26">
        <f>IF(AND(L88&gt;8.15,L88&lt;&gt;"N"),INT(7.86*(L88-8)^1.1),0)</f>
        <v>0</v>
      </c>
      <c r="N88" s="27"/>
      <c r="O88" s="28" t="s">
        <v>18</v>
      </c>
      <c r="P88" s="29"/>
      <c r="Q88" s="26">
        <f>IF(AND(60*N88+P88&lt;254,N88&gt;0),INT(0.11193*(254-(60*N88+P88))^1.88),0)</f>
        <v>0</v>
      </c>
      <c r="R88" s="30">
        <f>SUM(E88,G88,I88,K88,M88,Q88)</f>
        <v>0</v>
      </c>
    </row>
    <row r="89" spans="1:18" ht="14.1" customHeight="1" x14ac:dyDescent="0.25">
      <c r="A89" s="22">
        <f>IF(R89&lt;&gt;0,+RANK(R89,R$5:R$108,0),0)</f>
        <v>0</v>
      </c>
      <c r="B89" s="23"/>
      <c r="C89" s="62"/>
      <c r="D89" s="25"/>
      <c r="E89" s="26">
        <f>IF(AND(D89&gt;0,D89&lt;12.7),INT(46.0849*(13-D89)^1.81),0)</f>
        <v>0</v>
      </c>
      <c r="F89" s="25"/>
      <c r="G89" s="26">
        <f>IF(F89&lt;&gt;0,INT(1.84523*((F89*100)-75)^1.348),0)</f>
        <v>0</v>
      </c>
      <c r="H89" s="25"/>
      <c r="I89" s="26">
        <f>IF(H89&lt;&gt;0,INT(0.188807*((H89*100)-210)^1.41),0)</f>
        <v>0</v>
      </c>
      <c r="J89" s="25"/>
      <c r="K89" s="26">
        <f>IF(AND(J89&gt;1.53,J89&lt;&gt;"N"),INT(56.0211*(J89-1.5)^1.05),0)</f>
        <v>0</v>
      </c>
      <c r="L89" s="25"/>
      <c r="M89" s="26">
        <f>IF(AND(L89&gt;8.15,L89&lt;&gt;"N"),INT(7.86*(L89-8)^1.1),0)</f>
        <v>0</v>
      </c>
      <c r="N89" s="27"/>
      <c r="O89" s="28" t="s">
        <v>18</v>
      </c>
      <c r="P89" s="29"/>
      <c r="Q89" s="26">
        <f>IF(AND(60*N89+P89&lt;254,N89&gt;0),INT(0.11193*(254-(60*N89+P89))^1.88),0)</f>
        <v>0</v>
      </c>
      <c r="R89" s="30">
        <f>SUM(E89,G89,I89,K89,M89,Q89)</f>
        <v>0</v>
      </c>
    </row>
    <row r="90" spans="1:18" ht="14.1" customHeight="1" thickBot="1" x14ac:dyDescent="0.3">
      <c r="A90" s="32">
        <f>IF(R90&lt;&gt;0,+RANK(R90,R$5:R$108,0),0)</f>
        <v>0</v>
      </c>
      <c r="B90" s="33"/>
      <c r="C90" s="63"/>
      <c r="D90" s="35"/>
      <c r="E90" s="36">
        <f>IF(AND(D90&gt;0,D90&lt;12.7),INT(46.0849*(13-D90)^1.81),0)</f>
        <v>0</v>
      </c>
      <c r="F90" s="35"/>
      <c r="G90" s="36">
        <f>IF(F90&lt;&gt;0,INT(1.84523*((F90*100)-75)^1.348),0)</f>
        <v>0</v>
      </c>
      <c r="H90" s="35"/>
      <c r="I90" s="36">
        <f>IF(H90&lt;&gt;0,INT(0.188807*((H90*100)-210)^1.41),0)</f>
        <v>0</v>
      </c>
      <c r="J90" s="35"/>
      <c r="K90" s="36">
        <f>IF(AND(J90&gt;1.53,J90&lt;&gt;"N"),INT(56.0211*(J90-1.5)^1.05),0)</f>
        <v>0</v>
      </c>
      <c r="L90" s="35"/>
      <c r="M90" s="36">
        <f>IF(AND(L90&gt;8.15,L90&lt;&gt;"N"),INT(7.86*(L90-8)^1.1),0)</f>
        <v>0</v>
      </c>
      <c r="N90" s="37"/>
      <c r="O90" s="38" t="s">
        <v>18</v>
      </c>
      <c r="P90" s="39"/>
      <c r="Q90" s="36">
        <f>IF(AND(60*N90+P90&lt;254,N90&gt;0),INT(0.11193*(254-(60*N90+P90))^1.88),0)</f>
        <v>0</v>
      </c>
      <c r="R90" s="40">
        <f>SUM(E90,G90,I90,K90,M90,Q90)</f>
        <v>0</v>
      </c>
    </row>
    <row r="91" spans="1:18" ht="8.1" customHeight="1" x14ac:dyDescent="0.25"/>
    <row r="92" spans="1:18" ht="18" customHeight="1" thickBot="1" x14ac:dyDescent="0.3">
      <c r="A92" s="2" t="s">
        <v>1</v>
      </c>
      <c r="B92" s="3"/>
      <c r="C92" s="64"/>
      <c r="D92" s="5">
        <f>LARGE(R95:R99,1)+LARGE(R95:R99,2)+LARGE(R95:R99,3)+LARGE(R95:R99,4)</f>
        <v>0</v>
      </c>
      <c r="E92" s="51"/>
      <c r="F92" s="7" t="s">
        <v>3</v>
      </c>
      <c r="G92" s="8"/>
      <c r="H92" s="8"/>
      <c r="I92" s="8"/>
      <c r="J92" s="8"/>
      <c r="K92" s="8"/>
      <c r="L92" s="8"/>
      <c r="M92" s="8"/>
      <c r="N92" s="8"/>
      <c r="O92" s="8"/>
      <c r="P92" s="9"/>
      <c r="Q92" s="8"/>
      <c r="R92" s="10">
        <f>IF(D92&lt;&gt;0,+RANK(D92,D$2:D$101,0),0)</f>
        <v>0</v>
      </c>
    </row>
    <row r="93" spans="1:18" ht="14.1" customHeight="1" x14ac:dyDescent="0.25">
      <c r="A93" s="11" t="s">
        <v>4</v>
      </c>
      <c r="B93" s="12" t="s">
        <v>5</v>
      </c>
      <c r="C93" s="13" t="s">
        <v>6</v>
      </c>
      <c r="D93" s="14" t="s">
        <v>7</v>
      </c>
      <c r="E93" s="14"/>
      <c r="F93" s="14" t="s">
        <v>8</v>
      </c>
      <c r="G93" s="14"/>
      <c r="H93" s="14" t="s">
        <v>9</v>
      </c>
      <c r="I93" s="14"/>
      <c r="J93" s="14" t="s">
        <v>10</v>
      </c>
      <c r="K93" s="14"/>
      <c r="L93" s="14" t="s">
        <v>11</v>
      </c>
      <c r="M93" s="14"/>
      <c r="N93" s="14" t="s">
        <v>52</v>
      </c>
      <c r="O93" s="14"/>
      <c r="P93" s="14"/>
      <c r="Q93" s="14"/>
      <c r="R93" s="47" t="s">
        <v>13</v>
      </c>
    </row>
    <row r="94" spans="1:18" ht="14.1" customHeight="1" x14ac:dyDescent="0.25">
      <c r="A94" s="16"/>
      <c r="B94" s="17"/>
      <c r="C94" s="18"/>
      <c r="D94" s="19" t="s">
        <v>14</v>
      </c>
      <c r="E94" s="19" t="s">
        <v>15</v>
      </c>
      <c r="F94" s="19" t="s">
        <v>14</v>
      </c>
      <c r="G94" s="19" t="s">
        <v>15</v>
      </c>
      <c r="H94" s="19" t="s">
        <v>14</v>
      </c>
      <c r="I94" s="19" t="s">
        <v>15</v>
      </c>
      <c r="J94" s="19" t="s">
        <v>14</v>
      </c>
      <c r="K94" s="19" t="s">
        <v>15</v>
      </c>
      <c r="L94" s="19" t="s">
        <v>14</v>
      </c>
      <c r="M94" s="19" t="s">
        <v>15</v>
      </c>
      <c r="N94" s="20" t="s">
        <v>14</v>
      </c>
      <c r="O94" s="20"/>
      <c r="P94" s="20"/>
      <c r="Q94" s="19" t="s">
        <v>15</v>
      </c>
      <c r="R94" s="21"/>
    </row>
    <row r="95" spans="1:18" ht="14.1" customHeight="1" x14ac:dyDescent="0.25">
      <c r="A95" s="22">
        <f>IF(R95&lt;&gt;0,+RANK(R95,R$5:R$108,0),0)</f>
        <v>0</v>
      </c>
      <c r="B95" s="23"/>
      <c r="C95" s="62"/>
      <c r="D95" s="25"/>
      <c r="E95" s="26">
        <f>IF(AND(D95&gt;0,D95&lt;12.7),INT(46.0849*(13-D95)^1.81),0)</f>
        <v>0</v>
      </c>
      <c r="F95" s="25"/>
      <c r="G95" s="26">
        <f>IF(F95&lt;&gt;0,INT(1.84523*((F95*100)-75)^1.348),0)</f>
        <v>0</v>
      </c>
      <c r="H95" s="25"/>
      <c r="I95" s="26">
        <f>IF(H95&lt;&gt;0,INT(0.188807*((H95*100)-210)^1.41),0)</f>
        <v>0</v>
      </c>
      <c r="J95" s="25"/>
      <c r="K95" s="26">
        <f>IF(AND(J95&gt;1.53,J95&lt;&gt;"N"),INT(56.0211*(J95-1.5)^1.05),0)</f>
        <v>0</v>
      </c>
      <c r="L95" s="25"/>
      <c r="M95" s="26">
        <f>IF(AND(L95&gt;8.15,L95&lt;&gt;"N"),INT(7.86*(L95-8)^1.1),0)</f>
        <v>0</v>
      </c>
      <c r="N95" s="27"/>
      <c r="O95" s="28" t="s">
        <v>18</v>
      </c>
      <c r="P95" s="29"/>
      <c r="Q95" s="26">
        <f>IF(AND(60*N95+P95&lt;254,N95&gt;0),INT(0.11193*(254-(60*N95+P95))^1.88),0)</f>
        <v>0</v>
      </c>
      <c r="R95" s="30">
        <f>SUM(E95,G95,I95,K95,M95,Q95)</f>
        <v>0</v>
      </c>
    </row>
    <row r="96" spans="1:18" ht="14.1" customHeight="1" x14ac:dyDescent="0.25">
      <c r="A96" s="22">
        <f>IF(R96&lt;&gt;0,+RANK(R96,R$5:R$108,0),0)</f>
        <v>0</v>
      </c>
      <c r="B96" s="23"/>
      <c r="C96" s="62"/>
      <c r="D96" s="25"/>
      <c r="E96" s="26">
        <f>IF(AND(D96&gt;0,D96&lt;12.7),INT(46.0849*(13-D96)^1.81),0)</f>
        <v>0</v>
      </c>
      <c r="F96" s="25"/>
      <c r="G96" s="26">
        <f>IF(F96&lt;&gt;0,INT(1.84523*((F96*100)-75)^1.348),0)</f>
        <v>0</v>
      </c>
      <c r="H96" s="25"/>
      <c r="I96" s="26">
        <f>IF(H96&lt;&gt;0,INT(0.188807*((H96*100)-210)^1.41),0)</f>
        <v>0</v>
      </c>
      <c r="J96" s="25"/>
      <c r="K96" s="26">
        <f>IF(AND(J96&gt;1.53,J96&lt;&gt;"N"),INT(56.0211*(J96-1.5)^1.05),0)</f>
        <v>0</v>
      </c>
      <c r="L96" s="25"/>
      <c r="M96" s="26">
        <f>IF(AND(L96&gt;8.15,L96&lt;&gt;"N"),INT(7.86*(L96-8)^1.1),0)</f>
        <v>0</v>
      </c>
      <c r="N96" s="27"/>
      <c r="O96" s="28" t="s">
        <v>18</v>
      </c>
      <c r="P96" s="29"/>
      <c r="Q96" s="26">
        <f>IF(AND(60*N96+P96&lt;254,N96&gt;0),INT(0.11193*(254-(60*N96+P96))^1.88),0)</f>
        <v>0</v>
      </c>
      <c r="R96" s="30">
        <f>SUM(E96,G96,I96,K96,M96,Q96)</f>
        <v>0</v>
      </c>
    </row>
    <row r="97" spans="1:18" ht="14.1" customHeight="1" x14ac:dyDescent="0.25">
      <c r="A97" s="22">
        <f>IF(R97&lt;&gt;0,+RANK(R97,R$5:R$108,0),0)</f>
        <v>0</v>
      </c>
      <c r="B97" s="23"/>
      <c r="C97" s="62"/>
      <c r="D97" s="25"/>
      <c r="E97" s="26">
        <f>IF(AND(D97&gt;0,D97&lt;12.7),INT(46.0849*(13-D97)^1.81),0)</f>
        <v>0</v>
      </c>
      <c r="F97" s="25"/>
      <c r="G97" s="26">
        <f>IF(F97&lt;&gt;0,INT(1.84523*((F97*100)-75)^1.348),0)</f>
        <v>0</v>
      </c>
      <c r="H97" s="25"/>
      <c r="I97" s="26">
        <f>IF(H97&lt;&gt;0,INT(0.188807*((H97*100)-210)^1.41),0)</f>
        <v>0</v>
      </c>
      <c r="J97" s="25"/>
      <c r="K97" s="26">
        <f>IF(AND(J97&gt;1.53,J97&lt;&gt;"N"),INT(56.0211*(J97-1.5)^1.05),0)</f>
        <v>0</v>
      </c>
      <c r="L97" s="25"/>
      <c r="M97" s="26">
        <f>IF(AND(L97&gt;8.15,L97&lt;&gt;"N"),INT(7.86*(L97-8)^1.1),0)</f>
        <v>0</v>
      </c>
      <c r="N97" s="27"/>
      <c r="O97" s="28" t="s">
        <v>18</v>
      </c>
      <c r="P97" s="29"/>
      <c r="Q97" s="26">
        <f>IF(AND(60*N97+P97&lt;254,N97&gt;0),INT(0.11193*(254-(60*N97+P97))^1.88),0)</f>
        <v>0</v>
      </c>
      <c r="R97" s="30">
        <f>SUM(E97,G97,I97,K97,M97,Q97)</f>
        <v>0</v>
      </c>
    </row>
    <row r="98" spans="1:18" ht="14.1" customHeight="1" x14ac:dyDescent="0.25">
      <c r="A98" s="22">
        <f>IF(R98&lt;&gt;0,+RANK(R98,R$5:R$108,0),0)</f>
        <v>0</v>
      </c>
      <c r="B98" s="23"/>
      <c r="C98" s="62"/>
      <c r="D98" s="25"/>
      <c r="E98" s="26">
        <f>IF(AND(D98&gt;0,D98&lt;12.7),INT(46.0849*(13-D98)^1.81),0)</f>
        <v>0</v>
      </c>
      <c r="F98" s="25"/>
      <c r="G98" s="26">
        <f>IF(F98&lt;&gt;0,INT(1.84523*((F98*100)-75)^1.348),0)</f>
        <v>0</v>
      </c>
      <c r="H98" s="25"/>
      <c r="I98" s="26">
        <f>IF(H98&lt;&gt;0,INT(0.188807*((H98*100)-210)^1.41),0)</f>
        <v>0</v>
      </c>
      <c r="J98" s="25"/>
      <c r="K98" s="26">
        <f>IF(AND(J98&gt;1.53,J98&lt;&gt;"N"),INT(56.0211*(J98-1.5)^1.05),0)</f>
        <v>0</v>
      </c>
      <c r="L98" s="25"/>
      <c r="M98" s="26">
        <f>IF(AND(L98&gt;8.15,L98&lt;&gt;"N"),INT(7.86*(L98-8)^1.1),0)</f>
        <v>0</v>
      </c>
      <c r="N98" s="27"/>
      <c r="O98" s="28" t="s">
        <v>18</v>
      </c>
      <c r="P98" s="29"/>
      <c r="Q98" s="26">
        <f>IF(AND(60*N98+P98&lt;254,N98&gt;0),INT(0.11193*(254-(60*N98+P98))^1.88),0)</f>
        <v>0</v>
      </c>
      <c r="R98" s="30">
        <f>SUM(E98,G98,I98,K98,M98,Q98)</f>
        <v>0</v>
      </c>
    </row>
    <row r="99" spans="1:18" ht="14.1" customHeight="1" thickBot="1" x14ac:dyDescent="0.3">
      <c r="A99" s="32">
        <f>IF(R99&lt;&gt;0,+RANK(R99,R$5:R$108,0),0)</f>
        <v>0</v>
      </c>
      <c r="B99" s="33"/>
      <c r="C99" s="63"/>
      <c r="D99" s="35"/>
      <c r="E99" s="36">
        <f>IF(AND(D99&gt;0,D99&lt;12.7),INT(46.0849*(13-D99)^1.81),0)</f>
        <v>0</v>
      </c>
      <c r="F99" s="35"/>
      <c r="G99" s="36">
        <f>IF(F99&lt;&gt;0,INT(1.84523*((F99*100)-75)^1.348),0)</f>
        <v>0</v>
      </c>
      <c r="H99" s="35"/>
      <c r="I99" s="36">
        <f>IF(H99&lt;&gt;0,INT(0.188807*((H99*100)-210)^1.41),0)</f>
        <v>0</v>
      </c>
      <c r="J99" s="35"/>
      <c r="K99" s="36">
        <f>IF(AND(J99&gt;1.53,J99&lt;&gt;"N"),INT(56.0211*(J99-1.5)^1.05),0)</f>
        <v>0</v>
      </c>
      <c r="L99" s="35"/>
      <c r="M99" s="36">
        <f>IF(AND(L99&gt;8.15,L99&lt;&gt;"N"),INT(7.86*(L99-8)^1.1),0)</f>
        <v>0</v>
      </c>
      <c r="N99" s="37"/>
      <c r="O99" s="38" t="s">
        <v>18</v>
      </c>
      <c r="P99" s="39"/>
      <c r="Q99" s="36">
        <f>IF(AND(60*N99+P99&lt;254,N99&gt;0),INT(0.11193*(254-(60*N99+P99))^1.88),0)</f>
        <v>0</v>
      </c>
      <c r="R99" s="40">
        <f>SUM(E99,G99,I99,K99,M99,Q99)</f>
        <v>0</v>
      </c>
    </row>
    <row r="100" spans="1:18" ht="8.1" customHeight="1" x14ac:dyDescent="0.25"/>
    <row r="101" spans="1:18" ht="18" customHeight="1" thickBot="1" x14ac:dyDescent="0.3">
      <c r="A101" s="2" t="s">
        <v>1</v>
      </c>
      <c r="B101" s="3"/>
      <c r="C101" s="64"/>
      <c r="D101" s="5">
        <f>LARGE(R104:R108,1)+LARGE(R104:R108,2)+LARGE(R104:R108,3)+LARGE(R104:R108,4)</f>
        <v>0</v>
      </c>
      <c r="E101" s="65"/>
      <c r="F101" s="7" t="s">
        <v>3</v>
      </c>
      <c r="G101" s="8"/>
      <c r="H101" s="8"/>
      <c r="I101" s="8"/>
      <c r="J101" s="8"/>
      <c r="K101" s="8"/>
      <c r="L101" s="8"/>
      <c r="M101" s="8"/>
      <c r="N101" s="8"/>
      <c r="O101" s="8"/>
      <c r="P101" s="9"/>
      <c r="Q101" s="8"/>
      <c r="R101" s="10">
        <f>IF(D101&lt;&gt;0,+RANK(D101,D$2:D$101,0),0)</f>
        <v>0</v>
      </c>
    </row>
    <row r="102" spans="1:18" ht="14.1" customHeight="1" x14ac:dyDescent="0.25">
      <c r="A102" s="11" t="s">
        <v>4</v>
      </c>
      <c r="B102" s="12" t="s">
        <v>5</v>
      </c>
      <c r="C102" s="13" t="s">
        <v>6</v>
      </c>
      <c r="D102" s="14" t="s">
        <v>7</v>
      </c>
      <c r="E102" s="14"/>
      <c r="F102" s="14" t="s">
        <v>8</v>
      </c>
      <c r="G102" s="14"/>
      <c r="H102" s="14" t="s">
        <v>9</v>
      </c>
      <c r="I102" s="14"/>
      <c r="J102" s="14" t="s">
        <v>10</v>
      </c>
      <c r="K102" s="14"/>
      <c r="L102" s="14" t="s">
        <v>11</v>
      </c>
      <c r="M102" s="14"/>
      <c r="N102" s="14" t="s">
        <v>52</v>
      </c>
      <c r="O102" s="14"/>
      <c r="P102" s="14"/>
      <c r="Q102" s="14"/>
      <c r="R102" s="47" t="s">
        <v>13</v>
      </c>
    </row>
    <row r="103" spans="1:18" ht="14.1" customHeight="1" x14ac:dyDescent="0.25">
      <c r="A103" s="16"/>
      <c r="B103" s="17"/>
      <c r="C103" s="18"/>
      <c r="D103" s="19" t="s">
        <v>14</v>
      </c>
      <c r="E103" s="19" t="s">
        <v>15</v>
      </c>
      <c r="F103" s="19" t="s">
        <v>14</v>
      </c>
      <c r="G103" s="19" t="s">
        <v>15</v>
      </c>
      <c r="H103" s="19" t="s">
        <v>14</v>
      </c>
      <c r="I103" s="19" t="s">
        <v>15</v>
      </c>
      <c r="J103" s="19" t="s">
        <v>14</v>
      </c>
      <c r="K103" s="19" t="s">
        <v>15</v>
      </c>
      <c r="L103" s="19" t="s">
        <v>14</v>
      </c>
      <c r="M103" s="19" t="s">
        <v>15</v>
      </c>
      <c r="N103" s="20" t="s">
        <v>14</v>
      </c>
      <c r="O103" s="20"/>
      <c r="P103" s="20"/>
      <c r="Q103" s="19" t="s">
        <v>15</v>
      </c>
      <c r="R103" s="21"/>
    </row>
    <row r="104" spans="1:18" ht="14.1" customHeight="1" x14ac:dyDescent="0.25">
      <c r="A104" s="22">
        <f>IF(R104&lt;&gt;0,+RANK(R104,R$5:R$108,0),0)</f>
        <v>0</v>
      </c>
      <c r="B104" s="23"/>
      <c r="C104" s="62"/>
      <c r="D104" s="25"/>
      <c r="E104" s="26">
        <f>IF(AND(D104&gt;0,D104&lt;12.7),INT(46.0849*(13-D104)^1.81),0)</f>
        <v>0</v>
      </c>
      <c r="F104" s="25"/>
      <c r="G104" s="26">
        <f>IF(F104&lt;&gt;0,INT(1.84523*((F104*100)-75)^1.348),0)</f>
        <v>0</v>
      </c>
      <c r="H104" s="25"/>
      <c r="I104" s="26">
        <f>IF(H104&lt;&gt;0,INT(0.188807*((H104*100)-210)^1.41),0)</f>
        <v>0</v>
      </c>
      <c r="J104" s="25"/>
      <c r="K104" s="26">
        <f>IF(AND(J104&gt;1.53,J104&lt;&gt;"N"),INT(56.0211*(J104-1.5)^1.05),0)</f>
        <v>0</v>
      </c>
      <c r="L104" s="25"/>
      <c r="M104" s="26">
        <f>IF(AND(L104&gt;8.15,L104&lt;&gt;"N"),INT(7.86*(L104-8)^1.1),0)</f>
        <v>0</v>
      </c>
      <c r="N104" s="27"/>
      <c r="O104" s="28" t="s">
        <v>18</v>
      </c>
      <c r="P104" s="29"/>
      <c r="Q104" s="26">
        <f>IF(AND(60*N104+P104&lt;254,N104&gt;0),INT(0.11193*(254-(60*N104+P104))^1.88),0)</f>
        <v>0</v>
      </c>
      <c r="R104" s="30">
        <f>SUM(E104,G104,I104,K104,M104,Q104)</f>
        <v>0</v>
      </c>
    </row>
    <row r="105" spans="1:18" ht="14.1" customHeight="1" x14ac:dyDescent="0.25">
      <c r="A105" s="22">
        <f>IF(R105&lt;&gt;0,+RANK(R105,R$5:R$108,0),0)</f>
        <v>0</v>
      </c>
      <c r="B105" s="23"/>
      <c r="C105" s="62"/>
      <c r="D105" s="25"/>
      <c r="E105" s="26">
        <f>IF(AND(D105&gt;0,D105&lt;12.7),INT(46.0849*(13-D105)^1.81),0)</f>
        <v>0</v>
      </c>
      <c r="F105" s="25"/>
      <c r="G105" s="26">
        <f>IF(F105&lt;&gt;0,INT(1.84523*((F105*100)-75)^1.348),0)</f>
        <v>0</v>
      </c>
      <c r="H105" s="25"/>
      <c r="I105" s="26">
        <f>IF(H105&lt;&gt;0,INT(0.188807*((H105*100)-210)^1.41),0)</f>
        <v>0</v>
      </c>
      <c r="J105" s="25"/>
      <c r="K105" s="26">
        <f>IF(AND(J105&gt;1.53,J105&lt;&gt;"N"),INT(56.0211*(J105-1.5)^1.05),0)</f>
        <v>0</v>
      </c>
      <c r="L105" s="25"/>
      <c r="M105" s="26">
        <f>IF(AND(L105&gt;8.15,L105&lt;&gt;"N"),INT(7.86*(L105-8)^1.1),0)</f>
        <v>0</v>
      </c>
      <c r="N105" s="27"/>
      <c r="O105" s="28" t="s">
        <v>18</v>
      </c>
      <c r="P105" s="29"/>
      <c r="Q105" s="26">
        <f>IF(AND(60*N105+P105&lt;254,N105&gt;0),INT(0.11193*(254-(60*N105+P105))^1.88),0)</f>
        <v>0</v>
      </c>
      <c r="R105" s="30">
        <f>SUM(E105,G105,I105,K105,M105,Q105)</f>
        <v>0</v>
      </c>
    </row>
    <row r="106" spans="1:18" ht="14.1" customHeight="1" x14ac:dyDescent="0.25">
      <c r="A106" s="22">
        <f>IF(R106&lt;&gt;0,+RANK(R106,R$5:R$108,0),0)</f>
        <v>0</v>
      </c>
      <c r="B106" s="23"/>
      <c r="C106" s="62"/>
      <c r="D106" s="25"/>
      <c r="E106" s="26">
        <f>IF(AND(D106&gt;0,D106&lt;12.7),INT(46.0849*(13-D106)^1.81),0)</f>
        <v>0</v>
      </c>
      <c r="F106" s="25"/>
      <c r="G106" s="26">
        <f>IF(F106&lt;&gt;0,INT(1.84523*((F106*100)-75)^1.348),0)</f>
        <v>0</v>
      </c>
      <c r="H106" s="25"/>
      <c r="I106" s="26">
        <f>IF(H106&lt;&gt;0,INT(0.188807*((H106*100)-210)^1.41),0)</f>
        <v>0</v>
      </c>
      <c r="J106" s="25"/>
      <c r="K106" s="26">
        <f>IF(AND(J106&gt;1.53,J106&lt;&gt;"N"),INT(56.0211*(J106-1.5)^1.05),0)</f>
        <v>0</v>
      </c>
      <c r="L106" s="25"/>
      <c r="M106" s="26">
        <f>IF(AND(L106&gt;8.15,L106&lt;&gt;"N"),INT(7.86*(L106-8)^1.1),0)</f>
        <v>0</v>
      </c>
      <c r="N106" s="27"/>
      <c r="O106" s="28" t="s">
        <v>18</v>
      </c>
      <c r="P106" s="29"/>
      <c r="Q106" s="26">
        <f>IF(AND(60*N106+P106&lt;254,N106&gt;0),INT(0.11193*(254-(60*N106+P106))^1.88),0)</f>
        <v>0</v>
      </c>
      <c r="R106" s="30">
        <f>SUM(E106,G106,I106,K106,M106,Q106)</f>
        <v>0</v>
      </c>
    </row>
    <row r="107" spans="1:18" ht="14.1" customHeight="1" x14ac:dyDescent="0.25">
      <c r="A107" s="22">
        <f>IF(R107&lt;&gt;0,+RANK(R107,R$5:R$108,0),0)</f>
        <v>0</v>
      </c>
      <c r="B107" s="23"/>
      <c r="C107" s="62"/>
      <c r="D107" s="25"/>
      <c r="E107" s="26">
        <f>IF(AND(D107&gt;0,D107&lt;12.7),INT(46.0849*(13-D107)^1.81),0)</f>
        <v>0</v>
      </c>
      <c r="F107" s="25"/>
      <c r="G107" s="26">
        <f>IF(F107&lt;&gt;0,INT(1.84523*((F107*100)-75)^1.348),0)</f>
        <v>0</v>
      </c>
      <c r="H107" s="25"/>
      <c r="I107" s="26">
        <f>IF(H107&lt;&gt;0,INT(0.188807*((H107*100)-210)^1.41),0)</f>
        <v>0</v>
      </c>
      <c r="J107" s="25"/>
      <c r="K107" s="26">
        <f>IF(AND(J107&gt;1.53,J107&lt;&gt;"N"),INT(56.0211*(J107-1.5)^1.05),0)</f>
        <v>0</v>
      </c>
      <c r="L107" s="25"/>
      <c r="M107" s="26">
        <f>IF(AND(L107&gt;8.15,L107&lt;&gt;"N"),INT(7.86*(L107-8)^1.1),0)</f>
        <v>0</v>
      </c>
      <c r="N107" s="27"/>
      <c r="O107" s="28" t="s">
        <v>18</v>
      </c>
      <c r="P107" s="29"/>
      <c r="Q107" s="26">
        <f>IF(AND(60*N107+P107&lt;254,N107&gt;0),INT(0.11193*(254-(60*N107+P107))^1.88),0)</f>
        <v>0</v>
      </c>
      <c r="R107" s="30">
        <f>SUM(E107,G107,I107,K107,M107,Q107)</f>
        <v>0</v>
      </c>
    </row>
    <row r="108" spans="1:18" ht="14.1" customHeight="1" thickBot="1" x14ac:dyDescent="0.3">
      <c r="A108" s="32">
        <f>IF(R108&lt;&gt;0,+RANK(R108,R$5:R$108,0),0)</f>
        <v>0</v>
      </c>
      <c r="B108" s="33"/>
      <c r="C108" s="63"/>
      <c r="D108" s="35"/>
      <c r="E108" s="36">
        <f>IF(AND(D108&gt;0,D108&lt;12.7),INT(46.0849*(13-D108)^1.81),0)</f>
        <v>0</v>
      </c>
      <c r="F108" s="35"/>
      <c r="G108" s="36">
        <f>IF(F108&lt;&gt;0,INT(1.84523*((F108*100)-75)^1.348),0)</f>
        <v>0</v>
      </c>
      <c r="H108" s="35"/>
      <c r="I108" s="36">
        <f>IF(H108&lt;&gt;0,INT(0.188807*((H108*100)-210)^1.41),0)</f>
        <v>0</v>
      </c>
      <c r="J108" s="35"/>
      <c r="K108" s="36">
        <f>IF(AND(J108&gt;1.53,J108&lt;&gt;"N"),INT(56.0211*(J108-1.5)^1.05),0)</f>
        <v>0</v>
      </c>
      <c r="L108" s="35"/>
      <c r="M108" s="36">
        <f>IF(AND(L108&gt;8.15,L108&lt;&gt;"N"),INT(7.86*(L108-8)^1.1),0)</f>
        <v>0</v>
      </c>
      <c r="N108" s="37"/>
      <c r="O108" s="38" t="s">
        <v>18</v>
      </c>
      <c r="P108" s="39"/>
      <c r="Q108" s="36">
        <f>IF(AND(60*N108+P108&lt;254,N108&gt;0),INT(0.11193*(254-(60*N108+P108))^1.88),0)</f>
        <v>0</v>
      </c>
      <c r="R108" s="40">
        <f>SUM(E108,G108,I108,K108,M108,Q108)</f>
        <v>0</v>
      </c>
    </row>
  </sheetData>
  <mergeCells count="121">
    <mergeCell ref="N103:P103"/>
    <mergeCell ref="N94:P94"/>
    <mergeCell ref="A102:A103"/>
    <mergeCell ref="B102:B103"/>
    <mergeCell ref="C102:C103"/>
    <mergeCell ref="D102:E102"/>
    <mergeCell ref="F102:G102"/>
    <mergeCell ref="H102:I102"/>
    <mergeCell ref="J102:K102"/>
    <mergeCell ref="L102:M102"/>
    <mergeCell ref="N102:Q102"/>
    <mergeCell ref="N85:P85"/>
    <mergeCell ref="A93:A94"/>
    <mergeCell ref="B93:B94"/>
    <mergeCell ref="C93:C94"/>
    <mergeCell ref="D93:E93"/>
    <mergeCell ref="F93:G93"/>
    <mergeCell ref="H93:I93"/>
    <mergeCell ref="J93:K93"/>
    <mergeCell ref="L93:M93"/>
    <mergeCell ref="N93:Q93"/>
    <mergeCell ref="N76:P76"/>
    <mergeCell ref="A84:A85"/>
    <mergeCell ref="B84:B85"/>
    <mergeCell ref="C84:C85"/>
    <mergeCell ref="D84:E84"/>
    <mergeCell ref="F84:G84"/>
    <mergeCell ref="H84:I84"/>
    <mergeCell ref="J84:K84"/>
    <mergeCell ref="L84:M84"/>
    <mergeCell ref="N84:Q84"/>
    <mergeCell ref="N67:P67"/>
    <mergeCell ref="A75:A76"/>
    <mergeCell ref="B75:B76"/>
    <mergeCell ref="C75:C76"/>
    <mergeCell ref="D75:E75"/>
    <mergeCell ref="F75:G75"/>
    <mergeCell ref="H75:I75"/>
    <mergeCell ref="J75:K75"/>
    <mergeCell ref="L75:M75"/>
    <mergeCell ref="N75:Q75"/>
    <mergeCell ref="N58:P58"/>
    <mergeCell ref="A66:A67"/>
    <mergeCell ref="B66:B67"/>
    <mergeCell ref="C66:C67"/>
    <mergeCell ref="D66:E66"/>
    <mergeCell ref="F66:G66"/>
    <mergeCell ref="H66:I66"/>
    <mergeCell ref="J66:K66"/>
    <mergeCell ref="L66:M66"/>
    <mergeCell ref="N66:Q66"/>
    <mergeCell ref="N49:P49"/>
    <mergeCell ref="A57:A58"/>
    <mergeCell ref="B57:B58"/>
    <mergeCell ref="C57:C58"/>
    <mergeCell ref="D57:E57"/>
    <mergeCell ref="F57:G57"/>
    <mergeCell ref="H57:I57"/>
    <mergeCell ref="J57:K57"/>
    <mergeCell ref="L57:M57"/>
    <mergeCell ref="N57:Q57"/>
    <mergeCell ref="N40:P40"/>
    <mergeCell ref="A48:A49"/>
    <mergeCell ref="B48:B49"/>
    <mergeCell ref="C48:C49"/>
    <mergeCell ref="D48:E48"/>
    <mergeCell ref="F48:G48"/>
    <mergeCell ref="H48:I48"/>
    <mergeCell ref="J48:K48"/>
    <mergeCell ref="L48:M48"/>
    <mergeCell ref="N48:Q48"/>
    <mergeCell ref="N31:P31"/>
    <mergeCell ref="A39:A40"/>
    <mergeCell ref="B39:B40"/>
    <mergeCell ref="C39:C40"/>
    <mergeCell ref="D39:E39"/>
    <mergeCell ref="F39:G39"/>
    <mergeCell ref="H39:I39"/>
    <mergeCell ref="J39:K39"/>
    <mergeCell ref="L39:M39"/>
    <mergeCell ref="N39:Q39"/>
    <mergeCell ref="N22:P22"/>
    <mergeCell ref="A30:A31"/>
    <mergeCell ref="B30:B31"/>
    <mergeCell ref="C30:C31"/>
    <mergeCell ref="D30:E30"/>
    <mergeCell ref="F30:G30"/>
    <mergeCell ref="H30:I30"/>
    <mergeCell ref="J30:K30"/>
    <mergeCell ref="L30:M30"/>
    <mergeCell ref="N30:Q30"/>
    <mergeCell ref="N13:P13"/>
    <mergeCell ref="A21:A22"/>
    <mergeCell ref="B21:B22"/>
    <mergeCell ref="C21:C22"/>
    <mergeCell ref="D21:E21"/>
    <mergeCell ref="F21:G21"/>
    <mergeCell ref="H21:I21"/>
    <mergeCell ref="J21:K21"/>
    <mergeCell ref="L21:M21"/>
    <mergeCell ref="N21:Q21"/>
    <mergeCell ref="N4:P4"/>
    <mergeCell ref="A12:A13"/>
    <mergeCell ref="B12:B13"/>
    <mergeCell ref="C12:C13"/>
    <mergeCell ref="D12:E12"/>
    <mergeCell ref="F12:G12"/>
    <mergeCell ref="H12:I12"/>
    <mergeCell ref="J12:K12"/>
    <mergeCell ref="L12:M12"/>
    <mergeCell ref="N12:Q12"/>
    <mergeCell ref="A1:R1"/>
    <mergeCell ref="A3:A4"/>
    <mergeCell ref="B3:B4"/>
    <mergeCell ref="C3:C4"/>
    <mergeCell ref="D3:E3"/>
    <mergeCell ref="F3:G3"/>
    <mergeCell ref="H3:I3"/>
    <mergeCell ref="J3:K3"/>
    <mergeCell ref="L3:M3"/>
    <mergeCell ref="N3:Q3"/>
  </mergeCells>
  <conditionalFormatting sqref="A5:A9">
    <cfRule type="cellIs" dxfId="215" priority="108" stopIfTrue="1" operator="between">
      <formula>1</formula>
      <formula>1</formula>
    </cfRule>
  </conditionalFormatting>
  <conditionalFormatting sqref="A5:A9">
    <cfRule type="cellIs" dxfId="213" priority="107" stopIfTrue="1" operator="between">
      <formula>2</formula>
      <formula>2</formula>
    </cfRule>
  </conditionalFormatting>
  <conditionalFormatting sqref="A5:A9">
    <cfRule type="cellIs" dxfId="211" priority="106" stopIfTrue="1" operator="between">
      <formula>1</formula>
      <formula>1</formula>
    </cfRule>
  </conditionalFormatting>
  <conditionalFormatting sqref="A5:A9">
    <cfRule type="cellIs" dxfId="209" priority="105" stopIfTrue="1" operator="between">
      <formula>3</formula>
      <formula>3</formula>
    </cfRule>
  </conditionalFormatting>
  <conditionalFormatting sqref="D5:D9 D14:D18 D23:D27 D32:D36 D41:D45 D50:D54">
    <cfRule type="top10" dxfId="207" priority="104" stopIfTrue="1" bottom="1" rank="1"/>
  </conditionalFormatting>
  <conditionalFormatting sqref="F23:F27 F5:F9 F14:F18 F32:F36 F41:F45 F50:F54">
    <cfRule type="top10" dxfId="205" priority="103" stopIfTrue="1" rank="1"/>
  </conditionalFormatting>
  <conditionalFormatting sqref="H5:H9 H14:H18 H23:H27 H32:H36 H41:H45 H50:H54">
    <cfRule type="top10" dxfId="203" priority="102" stopIfTrue="1" rank="1"/>
  </conditionalFormatting>
  <conditionalFormatting sqref="J5:J9 J14:J18 J23:J27 J32:J36 J41:J45 J50:J54">
    <cfRule type="top10" dxfId="201" priority="101" stopIfTrue="1" rank="1"/>
  </conditionalFormatting>
  <conditionalFormatting sqref="L14:L18 L5:L9 L23:L27 L32:L36 L41:L45 L50:L54">
    <cfRule type="top10" dxfId="199" priority="100" stopIfTrue="1" rank="1"/>
  </conditionalFormatting>
  <conditionalFormatting sqref="Q5:Q9 Q14:Q18 Q23:Q27 Q32:Q36 Q41:Q45 Q50:Q54">
    <cfRule type="top10" dxfId="197" priority="99" stopIfTrue="1" rank="1"/>
  </conditionalFormatting>
  <conditionalFormatting sqref="D59:D63 D68:D72 D77:D81 D86:D90 D95:D99 D104:D108">
    <cfRule type="top10" dxfId="195" priority="98" stopIfTrue="1" bottom="1" rank="1"/>
  </conditionalFormatting>
  <conditionalFormatting sqref="F77:F81 F59:F63 F68:F72 F86:F90 F95:F99 F104:F108">
    <cfRule type="top10" dxfId="193" priority="97" stopIfTrue="1" rank="1"/>
  </conditionalFormatting>
  <conditionalFormatting sqref="H59:H63 H68:H72 H77:H81 H86:H90 H95:H99 H104:H108">
    <cfRule type="top10" dxfId="191" priority="96" stopIfTrue="1" rank="1"/>
  </conditionalFormatting>
  <conditionalFormatting sqref="J59:J63 J68:J72 J77:J81 J86:J90 J95:J99 J104:J108">
    <cfRule type="top10" dxfId="189" priority="95" stopIfTrue="1" rank="1"/>
  </conditionalFormatting>
  <conditionalFormatting sqref="L68:L72 L59:L63 L77:L81 L86:L90 L95:L99 L104:L108">
    <cfRule type="top10" dxfId="187" priority="94" stopIfTrue="1" rank="1"/>
  </conditionalFormatting>
  <conditionalFormatting sqref="Q59:Q63 Q68:Q72 Q77:Q81 Q86:Q90 Q95:Q99 Q104:Q108">
    <cfRule type="top10" dxfId="185" priority="93" stopIfTrue="1" rank="1"/>
  </conditionalFormatting>
  <conditionalFormatting sqref="A14:A18">
    <cfRule type="cellIs" dxfId="183" priority="92" stopIfTrue="1" operator="between">
      <formula>1</formula>
      <formula>1</formula>
    </cfRule>
  </conditionalFormatting>
  <conditionalFormatting sqref="A14:A18">
    <cfRule type="cellIs" dxfId="181" priority="91" stopIfTrue="1" operator="between">
      <formula>2</formula>
      <formula>2</formula>
    </cfRule>
  </conditionalFormatting>
  <conditionalFormatting sqref="A14:A18">
    <cfRule type="cellIs" dxfId="179" priority="90" stopIfTrue="1" operator="between">
      <formula>1</formula>
      <formula>1</formula>
    </cfRule>
  </conditionalFormatting>
  <conditionalFormatting sqref="A14:A18">
    <cfRule type="cellIs" dxfId="177" priority="89" stopIfTrue="1" operator="between">
      <formula>3</formula>
      <formula>3</formula>
    </cfRule>
  </conditionalFormatting>
  <conditionalFormatting sqref="A23:A27">
    <cfRule type="cellIs" dxfId="175" priority="88" stopIfTrue="1" operator="between">
      <formula>1</formula>
      <formula>1</formula>
    </cfRule>
  </conditionalFormatting>
  <conditionalFormatting sqref="A23:A27">
    <cfRule type="cellIs" dxfId="173" priority="87" stopIfTrue="1" operator="between">
      <formula>2</formula>
      <formula>2</formula>
    </cfRule>
  </conditionalFormatting>
  <conditionalFormatting sqref="A23:A27">
    <cfRule type="cellIs" dxfId="171" priority="86" stopIfTrue="1" operator="between">
      <formula>1</formula>
      <formula>1</formula>
    </cfRule>
  </conditionalFormatting>
  <conditionalFormatting sqref="A23:A27">
    <cfRule type="cellIs" dxfId="169" priority="85" stopIfTrue="1" operator="between">
      <formula>3</formula>
      <formula>3</formula>
    </cfRule>
  </conditionalFormatting>
  <conditionalFormatting sqref="A32:A36">
    <cfRule type="cellIs" dxfId="167" priority="84" stopIfTrue="1" operator="between">
      <formula>1</formula>
      <formula>1</formula>
    </cfRule>
  </conditionalFormatting>
  <conditionalFormatting sqref="A32:A36">
    <cfRule type="cellIs" dxfId="165" priority="83" stopIfTrue="1" operator="between">
      <formula>2</formula>
      <formula>2</formula>
    </cfRule>
  </conditionalFormatting>
  <conditionalFormatting sqref="A32:A36">
    <cfRule type="cellIs" dxfId="163" priority="82" stopIfTrue="1" operator="between">
      <formula>1</formula>
      <formula>1</formula>
    </cfRule>
  </conditionalFormatting>
  <conditionalFormatting sqref="A32:A36">
    <cfRule type="cellIs" dxfId="161" priority="81" stopIfTrue="1" operator="between">
      <formula>3</formula>
      <formula>3</formula>
    </cfRule>
  </conditionalFormatting>
  <conditionalFormatting sqref="A41:A45">
    <cfRule type="cellIs" dxfId="159" priority="80" stopIfTrue="1" operator="between">
      <formula>1</formula>
      <formula>1</formula>
    </cfRule>
  </conditionalFormatting>
  <conditionalFormatting sqref="A41:A45">
    <cfRule type="cellIs" dxfId="157" priority="79" stopIfTrue="1" operator="between">
      <formula>2</formula>
      <formula>2</formula>
    </cfRule>
  </conditionalFormatting>
  <conditionalFormatting sqref="A41:A45">
    <cfRule type="cellIs" dxfId="155" priority="78" stopIfTrue="1" operator="between">
      <formula>1</formula>
      <formula>1</formula>
    </cfRule>
  </conditionalFormatting>
  <conditionalFormatting sqref="A41:A45">
    <cfRule type="cellIs" dxfId="153" priority="77" stopIfTrue="1" operator="between">
      <formula>3</formula>
      <formula>3</formula>
    </cfRule>
  </conditionalFormatting>
  <conditionalFormatting sqref="A50:A54">
    <cfRule type="cellIs" dxfId="151" priority="76" stopIfTrue="1" operator="between">
      <formula>1</formula>
      <formula>1</formula>
    </cfRule>
  </conditionalFormatting>
  <conditionalFormatting sqref="A50:A54">
    <cfRule type="cellIs" dxfId="149" priority="75" stopIfTrue="1" operator="between">
      <formula>2</formula>
      <formula>2</formula>
    </cfRule>
  </conditionalFormatting>
  <conditionalFormatting sqref="A50:A54">
    <cfRule type="cellIs" dxfId="147" priority="74" stopIfTrue="1" operator="between">
      <formula>1</formula>
      <formula>1</formula>
    </cfRule>
  </conditionalFormatting>
  <conditionalFormatting sqref="A50:A54">
    <cfRule type="cellIs" dxfId="145" priority="73" stopIfTrue="1" operator="between">
      <formula>3</formula>
      <formula>3</formula>
    </cfRule>
  </conditionalFormatting>
  <conditionalFormatting sqref="A59:A63">
    <cfRule type="cellIs" dxfId="143" priority="72" stopIfTrue="1" operator="between">
      <formula>1</formula>
      <formula>1</formula>
    </cfRule>
  </conditionalFormatting>
  <conditionalFormatting sqref="A59:A63">
    <cfRule type="cellIs" dxfId="141" priority="71" stopIfTrue="1" operator="between">
      <formula>2</formula>
      <formula>2</formula>
    </cfRule>
  </conditionalFormatting>
  <conditionalFormatting sqref="A59:A63">
    <cfRule type="cellIs" dxfId="139" priority="70" stopIfTrue="1" operator="between">
      <formula>1</formula>
      <formula>1</formula>
    </cfRule>
  </conditionalFormatting>
  <conditionalFormatting sqref="A59:A63">
    <cfRule type="cellIs" dxfId="137" priority="69" stopIfTrue="1" operator="between">
      <formula>3</formula>
      <formula>3</formula>
    </cfRule>
  </conditionalFormatting>
  <conditionalFormatting sqref="A68:A72">
    <cfRule type="cellIs" dxfId="135" priority="68" stopIfTrue="1" operator="between">
      <formula>1</formula>
      <formula>1</formula>
    </cfRule>
  </conditionalFormatting>
  <conditionalFormatting sqref="A68:A72">
    <cfRule type="cellIs" dxfId="133" priority="67" stopIfTrue="1" operator="between">
      <formula>2</formula>
      <formula>2</formula>
    </cfRule>
  </conditionalFormatting>
  <conditionalFormatting sqref="A68:A72">
    <cfRule type="cellIs" dxfId="131" priority="66" stopIfTrue="1" operator="between">
      <formula>1</formula>
      <formula>1</formula>
    </cfRule>
  </conditionalFormatting>
  <conditionalFormatting sqref="A68:A72">
    <cfRule type="cellIs" dxfId="129" priority="65" stopIfTrue="1" operator="between">
      <formula>3</formula>
      <formula>3</formula>
    </cfRule>
  </conditionalFormatting>
  <conditionalFormatting sqref="A77:A81">
    <cfRule type="cellIs" dxfId="127" priority="64" stopIfTrue="1" operator="between">
      <formula>1</formula>
      <formula>1</formula>
    </cfRule>
  </conditionalFormatting>
  <conditionalFormatting sqref="A77:A81">
    <cfRule type="cellIs" dxfId="125" priority="63" stopIfTrue="1" operator="between">
      <formula>2</formula>
      <formula>2</formula>
    </cfRule>
  </conditionalFormatting>
  <conditionalFormatting sqref="A77:A81">
    <cfRule type="cellIs" dxfId="123" priority="62" stopIfTrue="1" operator="between">
      <formula>1</formula>
      <formula>1</formula>
    </cfRule>
  </conditionalFormatting>
  <conditionalFormatting sqref="A77:A81">
    <cfRule type="cellIs" dxfId="121" priority="61" stopIfTrue="1" operator="between">
      <formula>3</formula>
      <formula>3</formula>
    </cfRule>
  </conditionalFormatting>
  <conditionalFormatting sqref="A86:A90">
    <cfRule type="cellIs" dxfId="119" priority="60" stopIfTrue="1" operator="between">
      <formula>1</formula>
      <formula>1</formula>
    </cfRule>
  </conditionalFormatting>
  <conditionalFormatting sqref="A86:A90">
    <cfRule type="cellIs" dxfId="117" priority="59" stopIfTrue="1" operator="between">
      <formula>2</formula>
      <formula>2</formula>
    </cfRule>
  </conditionalFormatting>
  <conditionalFormatting sqref="A86:A90">
    <cfRule type="cellIs" dxfId="115" priority="58" stopIfTrue="1" operator="between">
      <formula>1</formula>
      <formula>1</formula>
    </cfRule>
  </conditionalFormatting>
  <conditionalFormatting sqref="A86:A90">
    <cfRule type="cellIs" dxfId="113" priority="57" stopIfTrue="1" operator="between">
      <formula>3</formula>
      <formula>3</formula>
    </cfRule>
  </conditionalFormatting>
  <conditionalFormatting sqref="A95:A99">
    <cfRule type="cellIs" dxfId="111" priority="56" stopIfTrue="1" operator="between">
      <formula>1</formula>
      <formula>1</formula>
    </cfRule>
  </conditionalFormatting>
  <conditionalFormatting sqref="A95:A99">
    <cfRule type="cellIs" dxfId="109" priority="55" stopIfTrue="1" operator="between">
      <formula>2</formula>
      <formula>2</formula>
    </cfRule>
  </conditionalFormatting>
  <conditionalFormatting sqref="A95:A99">
    <cfRule type="cellIs" dxfId="107" priority="54" stopIfTrue="1" operator="between">
      <formula>1</formula>
      <formula>1</formula>
    </cfRule>
  </conditionalFormatting>
  <conditionalFormatting sqref="A95:A99">
    <cfRule type="cellIs" dxfId="105" priority="53" stopIfTrue="1" operator="between">
      <formula>3</formula>
      <formula>3</formula>
    </cfRule>
  </conditionalFormatting>
  <conditionalFormatting sqref="A104:A108">
    <cfRule type="cellIs" dxfId="103" priority="52" stopIfTrue="1" operator="between">
      <formula>1</formula>
      <formula>1</formula>
    </cfRule>
  </conditionalFormatting>
  <conditionalFormatting sqref="A104:A108">
    <cfRule type="cellIs" dxfId="101" priority="51" stopIfTrue="1" operator="between">
      <formula>2</formula>
      <formula>2</formula>
    </cfRule>
  </conditionalFormatting>
  <conditionalFormatting sqref="A104:A108">
    <cfRule type="cellIs" dxfId="99" priority="50" stopIfTrue="1" operator="between">
      <formula>1</formula>
      <formula>1</formula>
    </cfRule>
  </conditionalFormatting>
  <conditionalFormatting sqref="A104:A108">
    <cfRule type="cellIs" dxfId="97" priority="49" stopIfTrue="1" operator="between">
      <formula>3</formula>
      <formula>3</formula>
    </cfRule>
  </conditionalFormatting>
  <conditionalFormatting sqref="R2">
    <cfRule type="cellIs" dxfId="95" priority="48" stopIfTrue="1" operator="between">
      <formula>1</formula>
      <formula>1</formula>
    </cfRule>
  </conditionalFormatting>
  <conditionalFormatting sqref="R2">
    <cfRule type="cellIs" dxfId="93" priority="47" stopIfTrue="1" operator="between">
      <formula>2</formula>
      <formula>2</formula>
    </cfRule>
  </conditionalFormatting>
  <conditionalFormatting sqref="R2">
    <cfRule type="cellIs" dxfId="91" priority="46" stopIfTrue="1" operator="between">
      <formula>1</formula>
      <formula>1</formula>
    </cfRule>
  </conditionalFormatting>
  <conditionalFormatting sqref="R2">
    <cfRule type="cellIs" dxfId="89" priority="45" stopIfTrue="1" operator="between">
      <formula>3</formula>
      <formula>3</formula>
    </cfRule>
  </conditionalFormatting>
  <conditionalFormatting sqref="R11">
    <cfRule type="cellIs" dxfId="87" priority="44" stopIfTrue="1" operator="between">
      <formula>1</formula>
      <formula>1</formula>
    </cfRule>
  </conditionalFormatting>
  <conditionalFormatting sqref="R11">
    <cfRule type="cellIs" dxfId="85" priority="43" stopIfTrue="1" operator="between">
      <formula>2</formula>
      <formula>2</formula>
    </cfRule>
  </conditionalFormatting>
  <conditionalFormatting sqref="R11">
    <cfRule type="cellIs" dxfId="83" priority="42" stopIfTrue="1" operator="between">
      <formula>1</formula>
      <formula>1</formula>
    </cfRule>
  </conditionalFormatting>
  <conditionalFormatting sqref="R11">
    <cfRule type="cellIs" dxfId="81" priority="41" stopIfTrue="1" operator="between">
      <formula>3</formula>
      <formula>3</formula>
    </cfRule>
  </conditionalFormatting>
  <conditionalFormatting sqref="R20">
    <cfRule type="cellIs" dxfId="79" priority="40" stopIfTrue="1" operator="between">
      <formula>1</formula>
      <formula>1</formula>
    </cfRule>
  </conditionalFormatting>
  <conditionalFormatting sqref="R20">
    <cfRule type="cellIs" dxfId="77" priority="39" stopIfTrue="1" operator="between">
      <formula>2</formula>
      <formula>2</formula>
    </cfRule>
  </conditionalFormatting>
  <conditionalFormatting sqref="R20">
    <cfRule type="cellIs" dxfId="75" priority="38" stopIfTrue="1" operator="between">
      <formula>1</formula>
      <formula>1</formula>
    </cfRule>
  </conditionalFormatting>
  <conditionalFormatting sqref="R20">
    <cfRule type="cellIs" dxfId="73" priority="37" stopIfTrue="1" operator="between">
      <formula>3</formula>
      <formula>3</formula>
    </cfRule>
  </conditionalFormatting>
  <conditionalFormatting sqref="R29">
    <cfRule type="cellIs" dxfId="71" priority="36" stopIfTrue="1" operator="between">
      <formula>1</formula>
      <formula>1</formula>
    </cfRule>
  </conditionalFormatting>
  <conditionalFormatting sqref="R29">
    <cfRule type="cellIs" dxfId="69" priority="35" stopIfTrue="1" operator="between">
      <formula>2</formula>
      <formula>2</formula>
    </cfRule>
  </conditionalFormatting>
  <conditionalFormatting sqref="R29">
    <cfRule type="cellIs" dxfId="67" priority="34" stopIfTrue="1" operator="between">
      <formula>1</formula>
      <formula>1</formula>
    </cfRule>
  </conditionalFormatting>
  <conditionalFormatting sqref="R29">
    <cfRule type="cellIs" dxfId="65" priority="33" stopIfTrue="1" operator="between">
      <formula>3</formula>
      <formula>3</formula>
    </cfRule>
  </conditionalFormatting>
  <conditionalFormatting sqref="R38">
    <cfRule type="cellIs" dxfId="63" priority="32" stopIfTrue="1" operator="between">
      <formula>1</formula>
      <formula>1</formula>
    </cfRule>
  </conditionalFormatting>
  <conditionalFormatting sqref="R38">
    <cfRule type="cellIs" dxfId="61" priority="31" stopIfTrue="1" operator="between">
      <formula>2</formula>
      <formula>2</formula>
    </cfRule>
  </conditionalFormatting>
  <conditionalFormatting sqref="R38">
    <cfRule type="cellIs" dxfId="59" priority="30" stopIfTrue="1" operator="between">
      <formula>1</formula>
      <formula>1</formula>
    </cfRule>
  </conditionalFormatting>
  <conditionalFormatting sqref="R38">
    <cfRule type="cellIs" dxfId="57" priority="29" stopIfTrue="1" operator="between">
      <formula>3</formula>
      <formula>3</formula>
    </cfRule>
  </conditionalFormatting>
  <conditionalFormatting sqref="R47">
    <cfRule type="cellIs" dxfId="55" priority="28" stopIfTrue="1" operator="between">
      <formula>1</formula>
      <formula>1</formula>
    </cfRule>
  </conditionalFormatting>
  <conditionalFormatting sqref="R47">
    <cfRule type="cellIs" dxfId="53" priority="27" stopIfTrue="1" operator="between">
      <formula>2</formula>
      <formula>2</formula>
    </cfRule>
  </conditionalFormatting>
  <conditionalFormatting sqref="R47">
    <cfRule type="cellIs" dxfId="51" priority="26" stopIfTrue="1" operator="between">
      <formula>1</formula>
      <formula>1</formula>
    </cfRule>
  </conditionalFormatting>
  <conditionalFormatting sqref="R47">
    <cfRule type="cellIs" dxfId="49" priority="25" stopIfTrue="1" operator="between">
      <formula>3</formula>
      <formula>3</formula>
    </cfRule>
  </conditionalFormatting>
  <conditionalFormatting sqref="R56">
    <cfRule type="cellIs" dxfId="47" priority="24" stopIfTrue="1" operator="between">
      <formula>1</formula>
      <formula>1</formula>
    </cfRule>
  </conditionalFormatting>
  <conditionalFormatting sqref="R56">
    <cfRule type="cellIs" dxfId="45" priority="23" stopIfTrue="1" operator="between">
      <formula>2</formula>
      <formula>2</formula>
    </cfRule>
  </conditionalFormatting>
  <conditionalFormatting sqref="R56">
    <cfRule type="cellIs" dxfId="43" priority="22" stopIfTrue="1" operator="between">
      <formula>1</formula>
      <formula>1</formula>
    </cfRule>
  </conditionalFormatting>
  <conditionalFormatting sqref="R56">
    <cfRule type="cellIs" dxfId="41" priority="21" stopIfTrue="1" operator="between">
      <formula>3</formula>
      <formula>3</formula>
    </cfRule>
  </conditionalFormatting>
  <conditionalFormatting sqref="R65">
    <cfRule type="cellIs" dxfId="39" priority="20" stopIfTrue="1" operator="between">
      <formula>1</formula>
      <formula>1</formula>
    </cfRule>
  </conditionalFormatting>
  <conditionalFormatting sqref="R65">
    <cfRule type="cellIs" dxfId="37" priority="19" stopIfTrue="1" operator="between">
      <formula>2</formula>
      <formula>2</formula>
    </cfRule>
  </conditionalFormatting>
  <conditionalFormatting sqref="R65">
    <cfRule type="cellIs" dxfId="35" priority="18" stopIfTrue="1" operator="between">
      <formula>1</formula>
      <formula>1</formula>
    </cfRule>
  </conditionalFormatting>
  <conditionalFormatting sqref="R65">
    <cfRule type="cellIs" dxfId="33" priority="17" stopIfTrue="1" operator="between">
      <formula>3</formula>
      <formula>3</formula>
    </cfRule>
  </conditionalFormatting>
  <conditionalFormatting sqref="R74">
    <cfRule type="cellIs" dxfId="31" priority="16" stopIfTrue="1" operator="between">
      <formula>1</formula>
      <formula>1</formula>
    </cfRule>
  </conditionalFormatting>
  <conditionalFormatting sqref="R74">
    <cfRule type="cellIs" dxfId="29" priority="15" stopIfTrue="1" operator="between">
      <formula>2</formula>
      <formula>2</formula>
    </cfRule>
  </conditionalFormatting>
  <conditionalFormatting sqref="R74">
    <cfRule type="cellIs" dxfId="27" priority="14" stopIfTrue="1" operator="between">
      <formula>1</formula>
      <formula>1</formula>
    </cfRule>
  </conditionalFormatting>
  <conditionalFormatting sqref="R74">
    <cfRule type="cellIs" dxfId="25" priority="13" stopIfTrue="1" operator="between">
      <formula>3</formula>
      <formula>3</formula>
    </cfRule>
  </conditionalFormatting>
  <conditionalFormatting sqref="R83">
    <cfRule type="cellIs" dxfId="23" priority="12" stopIfTrue="1" operator="between">
      <formula>1</formula>
      <formula>1</formula>
    </cfRule>
  </conditionalFormatting>
  <conditionalFormatting sqref="R83">
    <cfRule type="cellIs" dxfId="21" priority="11" stopIfTrue="1" operator="between">
      <formula>2</formula>
      <formula>2</formula>
    </cfRule>
  </conditionalFormatting>
  <conditionalFormatting sqref="R83">
    <cfRule type="cellIs" dxfId="19" priority="10" stopIfTrue="1" operator="between">
      <formula>1</formula>
      <formula>1</formula>
    </cfRule>
  </conditionalFormatting>
  <conditionalFormatting sqref="R83">
    <cfRule type="cellIs" dxfId="17" priority="9" stopIfTrue="1" operator="between">
      <formula>3</formula>
      <formula>3</formula>
    </cfRule>
  </conditionalFormatting>
  <conditionalFormatting sqref="R92">
    <cfRule type="cellIs" dxfId="15" priority="8" stopIfTrue="1" operator="between">
      <formula>1</formula>
      <formula>1</formula>
    </cfRule>
  </conditionalFormatting>
  <conditionalFormatting sqref="R92">
    <cfRule type="cellIs" dxfId="13" priority="7" stopIfTrue="1" operator="between">
      <formula>2</formula>
      <formula>2</formula>
    </cfRule>
  </conditionalFormatting>
  <conditionalFormatting sqref="R92">
    <cfRule type="cellIs" dxfId="11" priority="6" stopIfTrue="1" operator="between">
      <formula>1</formula>
      <formula>1</formula>
    </cfRule>
  </conditionalFormatting>
  <conditionalFormatting sqref="R92">
    <cfRule type="cellIs" dxfId="9" priority="5" stopIfTrue="1" operator="between">
      <formula>3</formula>
      <formula>3</formula>
    </cfRule>
  </conditionalFormatting>
  <conditionalFormatting sqref="R101">
    <cfRule type="cellIs" dxfId="7" priority="4" stopIfTrue="1" operator="between">
      <formula>1</formula>
      <formula>1</formula>
    </cfRule>
  </conditionalFormatting>
  <conditionalFormatting sqref="R101">
    <cfRule type="cellIs" dxfId="5" priority="3" stopIfTrue="1" operator="between">
      <formula>2</formula>
      <formula>2</formula>
    </cfRule>
  </conditionalFormatting>
  <conditionalFormatting sqref="R101">
    <cfRule type="cellIs" dxfId="3" priority="2" stopIfTrue="1" operator="between">
      <formula>1</formula>
      <formula>1</formula>
    </cfRule>
  </conditionalFormatting>
  <conditionalFormatting sqref="R101">
    <cfRule type="cellIs" dxfId="1" priority="1" stopIfTrue="1" operator="between">
      <formula>3</formula>
      <formula>3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hoši</vt:lpstr>
      <vt:lpstr>dívky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2015-05-31T20:24:06Z</dcterms:modified>
</cp:coreProperties>
</file>